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ristofori/Downloads/"/>
    </mc:Choice>
  </mc:AlternateContent>
  <xr:revisionPtr revIDLastSave="0" documentId="13_ncr:40009_{A0B40320-63DE-374B-9B5C-6D48301B0442}" xr6:coauthVersionLast="47" xr6:coauthVersionMax="47" xr10:uidLastSave="{00000000-0000-0000-0000-000000000000}"/>
  <bookViews>
    <workbookView xWindow="30560" yWindow="500" windowWidth="28040" windowHeight="16340"/>
  </bookViews>
  <sheets>
    <sheet name="M202301111037358970_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</calcChain>
</file>

<file path=xl/sharedStrings.xml><?xml version="1.0" encoding="utf-8"?>
<sst xmlns="http://schemas.openxmlformats.org/spreadsheetml/2006/main" count="2731" uniqueCount="893">
  <si>
    <t>ESERCIZIO</t>
  </si>
  <si>
    <t>NUMERO MANDATO</t>
  </si>
  <si>
    <t>DATA PAGAMENTO</t>
  </si>
  <si>
    <t>IMPORTO BENEFICIARIO PAGATO</t>
  </si>
  <si>
    <t>ANAGRAFICA</t>
  </si>
  <si>
    <t>CAUSALE</t>
  </si>
  <si>
    <t>INDIRIZZO</t>
  </si>
  <si>
    <t>CAP</t>
  </si>
  <si>
    <t>LOCALITA'</t>
  </si>
  <si>
    <t xml:space="preserve">SISTEMI TERRITORIALI S.R.L    </t>
  </si>
  <si>
    <t xml:space="preserve">CIG80957822A7 Pag. fattura n. 93 del 17/12/2021                                           </t>
  </si>
  <si>
    <t xml:space="preserve">VIA DI LUPO PARRA 144         </t>
  </si>
  <si>
    <t xml:space="preserve">SAN PROSPERO PISA             </t>
  </si>
  <si>
    <t xml:space="preserve">NOE' s.n.c                    </t>
  </si>
  <si>
    <t xml:space="preserve">CIG852894326B Pag. fattura n. 33 del 17/12/2021                                           </t>
  </si>
  <si>
    <t xml:space="preserve">VIA PERETOLA 325              </t>
  </si>
  <si>
    <t xml:space="preserve">FIRENZE (FI)                  </t>
  </si>
  <si>
    <t xml:space="preserve">Marina di San Vincenzo SPA    </t>
  </si>
  <si>
    <t xml:space="preserve">Pag. fattura n. 23 del 30/11/2021                                                         </t>
  </si>
  <si>
    <t xml:space="preserve">VIA NIZZA, 11                 </t>
  </si>
  <si>
    <t xml:space="preserve">Roma                          </t>
  </si>
  <si>
    <t xml:space="preserve">Universat Italia Service Srl  </t>
  </si>
  <si>
    <t xml:space="preserve">CIG7570303BA7 Pag. fattura n. 83 del 05/12/2021                                           </t>
  </si>
  <si>
    <t xml:space="preserve">Viale Luca Gaurico            </t>
  </si>
  <si>
    <t xml:space="preserve">Roma (RM)                     </t>
  </si>
  <si>
    <t xml:space="preserve">Appstyx SRLS                  </t>
  </si>
  <si>
    <t xml:space="preserve">CIG68507265EF Pag. fattura n. 51 del 30/11/2021                                           </t>
  </si>
  <si>
    <t xml:space="preserve">Via Indicatorio 28            </t>
  </si>
  <si>
    <t xml:space="preserve">Signa (FI)                    </t>
  </si>
  <si>
    <t xml:space="preserve">LEASYS S.p.A                  </t>
  </si>
  <si>
    <t xml:space="preserve">CIG8082880B93 Pag. fattura n. 32786 del 03/12/2021                                        </t>
  </si>
  <si>
    <t xml:space="preserve">Corso Agnelli 200             </t>
  </si>
  <si>
    <t xml:space="preserve">Torino (TO)                   </t>
  </si>
  <si>
    <t xml:space="preserve">KYOCERA S. P.A                </t>
  </si>
  <si>
    <t xml:space="preserve">Pag. fattura n. 731534 del 13/12/2021                                                     </t>
  </si>
  <si>
    <t xml:space="preserve">VIA  G. VERDI 89/91           </t>
  </si>
  <si>
    <t xml:space="preserve">CERNUSCO SUL NAVIGLIO         </t>
  </si>
  <si>
    <t>ACG AUDITING &amp; CONSULTING GROU</t>
  </si>
  <si>
    <t xml:space="preserve">CIG6647061044 Pag. fattura n. 749 del 17/12/2021                                          </t>
  </si>
  <si>
    <t xml:space="preserve">Piazza Bruno Buozzi 3         </t>
  </si>
  <si>
    <t xml:space="preserve">Terni (TR)                    </t>
  </si>
  <si>
    <t>CONSIGLIO NAZIONALE DELLE RICE</t>
  </si>
  <si>
    <t xml:space="preserve">Responsabilit√† dicembre assegnati CNR                                                     </t>
  </si>
  <si>
    <t xml:space="preserve">                              </t>
  </si>
  <si>
    <t xml:space="preserve">Turni dicembre assegnati CNR                                                              </t>
  </si>
  <si>
    <t>Tesoreria provinciale dello st</t>
  </si>
  <si>
    <t xml:space="preserve">Agenzia delle Entrate         </t>
  </si>
  <si>
    <t xml:space="preserve">Mod. F24.IVA split dicembre scad. 18/01/22                                                </t>
  </si>
  <si>
    <t xml:space="preserve">Pag. Mod. F24 scad. 18/01 su retribuzioni dicembre                                        </t>
  </si>
  <si>
    <t xml:space="preserve">Pag. Mod. F24 scad. 18/01/22 retribuzioni dicembre                                        </t>
  </si>
  <si>
    <t xml:space="preserve">IRAP dicembre                                                                             </t>
  </si>
  <si>
    <t xml:space="preserve">SINDACATO FLG CGL FIRENZE     </t>
  </si>
  <si>
    <t xml:space="preserve">Trattenute sindacali retribuzioni gennaio dipendenti Consorzio lamma                      </t>
  </si>
  <si>
    <t xml:space="preserve">Bernardo Gozzini              </t>
  </si>
  <si>
    <t xml:space="preserve">stipendio gennaio                                                                         </t>
  </si>
  <si>
    <t xml:space="preserve">Dipendenti Consorzio LaMMA    </t>
  </si>
  <si>
    <t xml:space="preserve">Stipendi gennaio                                                                          </t>
  </si>
  <si>
    <t xml:space="preserve">Mario Chiappuella             </t>
  </si>
  <si>
    <t xml:space="preserve">CUPJ46C18000060007 Pag. fattura n. 17 del 18/01/2022                                      </t>
  </si>
  <si>
    <t xml:space="preserve">Piazza G. Matteotti 4         </t>
  </si>
  <si>
    <t xml:space="preserve">Carrara                       </t>
  </si>
  <si>
    <t xml:space="preserve">PARTITE DI GIRO                                                                           </t>
  </si>
  <si>
    <t xml:space="preserve">MARSH S.p.A                   </t>
  </si>
  <si>
    <t xml:space="preserve">CIG747970824E Pag. fattura n. 6 del 17/01/2022                                            </t>
  </si>
  <si>
    <t xml:space="preserve">Viale Bodio 33                </t>
  </si>
  <si>
    <t xml:space="preserve">Milano (MI)                   </t>
  </si>
  <si>
    <t xml:space="preserve">III¬∞ Trance convezione 2020-2021 CNR IBE                                                  </t>
  </si>
  <si>
    <t xml:space="preserve">Brandini Carlo                </t>
  </si>
  <si>
    <t xml:space="preserve">Ordine missione n. 104                                                                    </t>
  </si>
  <si>
    <t xml:space="preserve">Ordine missione n. 3                                                                      </t>
  </si>
  <si>
    <t xml:space="preserve">Massimo Perna                 </t>
  </si>
  <si>
    <t xml:space="preserve">Ordine missione n. 92                                                                     </t>
  </si>
  <si>
    <t xml:space="preserve">Sonnini Aldo                  </t>
  </si>
  <si>
    <t xml:space="preserve">Ordine missione n. 4                                                                      </t>
  </si>
  <si>
    <t xml:space="preserve">Bernardo Zanchi               </t>
  </si>
  <si>
    <t xml:space="preserve">Ordine missione n. 103                                                                    </t>
  </si>
  <si>
    <t xml:space="preserve">Corongiu Manuela              </t>
  </si>
  <si>
    <t xml:space="preserve">Ordine missione n. 91                                                                     </t>
  </si>
  <si>
    <t xml:space="preserve">Ordine missione n. 98                                                                     </t>
  </si>
  <si>
    <t xml:space="preserve">Taddei Stefano                </t>
  </si>
  <si>
    <t xml:space="preserve">Ordine missione n. 6                                                                      </t>
  </si>
  <si>
    <t xml:space="preserve">Ordine missione n. 105                                                                    </t>
  </si>
  <si>
    <t xml:space="preserve">Ordine missione n. 95                                                                     </t>
  </si>
  <si>
    <t xml:space="preserve">Ordine missione n. 88                                                                     </t>
  </si>
  <si>
    <t xml:space="preserve">Innocenti Alessio             </t>
  </si>
  <si>
    <t xml:space="preserve">Ordine missione n. 2                                                                      </t>
  </si>
  <si>
    <t xml:space="preserve">Angelo Boccacci               </t>
  </si>
  <si>
    <t xml:space="preserve">Ordine missione n. 80                                                                     </t>
  </si>
  <si>
    <t xml:space="preserve">Ordine missione n. 63                                                                     </t>
  </si>
  <si>
    <t xml:space="preserve">Ordine missione n. 54                                                                     </t>
  </si>
  <si>
    <t xml:space="preserve">Ordine Missione 8                                                                         </t>
  </si>
  <si>
    <t xml:space="preserve">Ferramenta Giovanni           </t>
  </si>
  <si>
    <t xml:space="preserve">CIG8937319CF1 CUPJ46C18000060007 Pag. fattura n. 3 del 14/12/2021                         </t>
  </si>
  <si>
    <t xml:space="preserve">Via pratese 66                </t>
  </si>
  <si>
    <t xml:space="preserve">Sesto Fiorentino (FI)         </t>
  </si>
  <si>
    <t xml:space="preserve">CIESSE IMPIANTI               </t>
  </si>
  <si>
    <t xml:space="preserve">CIG8776045D6D CUPJ46C18000060007 Pag. fattura n. 341 del 17/12/2021                       </t>
  </si>
  <si>
    <t xml:space="preserve">VIA ALBERTO PICCO 30          </t>
  </si>
  <si>
    <t xml:space="preserve">LA SPEZIA (SP)                </t>
  </si>
  <si>
    <t xml:space="preserve">Biochemie Lab S.r.l.          </t>
  </si>
  <si>
    <t xml:space="preserve">CIG89367718B9 Pag. fattura n. 119 del 22/12/2021                                          </t>
  </si>
  <si>
    <t xml:space="preserve">via di Limite 27/G            </t>
  </si>
  <si>
    <t xml:space="preserve">Campi Bisenzio - Firenze (FI) </t>
  </si>
  <si>
    <t xml:space="preserve">OIKOS Engineering S.r.l.      </t>
  </si>
  <si>
    <t xml:space="preserve">CIG8936744273 Pag. fattura n. 41 del 27/12/2021                                           </t>
  </si>
  <si>
    <t xml:space="preserve">ia Ambra n. 28/C              </t>
  </si>
  <si>
    <t xml:space="preserve">grosseto (GR)                 </t>
  </si>
  <si>
    <t xml:space="preserve">Apicella Sistemi srl          </t>
  </si>
  <si>
    <t xml:space="preserve">CIG9022045B0D Pag. fattura n. 8 del 24/01/2022                                            </t>
  </si>
  <si>
    <t xml:space="preserve">Via Giuseppe Aprile 9/D       </t>
  </si>
  <si>
    <t xml:space="preserve">LECCE (LE)                    </t>
  </si>
  <si>
    <t xml:space="preserve">Converge S.p.A                </t>
  </si>
  <si>
    <t xml:space="preserve">CIG70063449F7 Pag. fattura n. 307370 del 31/12/2021                                       </t>
  </si>
  <si>
    <t xml:space="preserve">Via Mentore Maggini 1         </t>
  </si>
  <si>
    <t xml:space="preserve">CIG70063449F7 Pag. fattura n. 307371 del 31/12/2021                                       </t>
  </si>
  <si>
    <t xml:space="preserve">Olivetti S.P.A                </t>
  </si>
  <si>
    <t xml:space="preserve">CIG700625615B Pag. fattura n. 52915 del 31/12/2021                                        </t>
  </si>
  <si>
    <t xml:space="preserve">Via Jervis 77                 </t>
  </si>
  <si>
    <t xml:space="preserve">Ivrea (TO)                    </t>
  </si>
  <si>
    <t xml:space="preserve">CIG6647061044 Pag. fattura n. 772 del 27/12/2021                                          </t>
  </si>
  <si>
    <t xml:space="preserve">CIG8082880B93 Pag. fattura n. 1326 del 04/01/2022                                         </t>
  </si>
  <si>
    <t>S.I.E societ√† Impianti elettri</t>
  </si>
  <si>
    <t xml:space="preserve">Pag. fattura n. 28 del 31/12/2021                                                         </t>
  </si>
  <si>
    <t xml:space="preserve">Via Condotta 10               </t>
  </si>
  <si>
    <t xml:space="preserve">Firenze                       </t>
  </si>
  <si>
    <t>SERVIZIO ELETTRICO NAZIONALE -</t>
  </si>
  <si>
    <t xml:space="preserve">Pag. fattura n. 503115 del 11/01/2022                                                     </t>
  </si>
  <si>
    <t xml:space="preserve">VIALE  REGINA MARGHERITA 125  </t>
  </si>
  <si>
    <t xml:space="preserve">ROMA                          </t>
  </si>
  <si>
    <t xml:space="preserve">UNINFO                        </t>
  </si>
  <si>
    <t xml:space="preserve">Pag. fattura n. 41 del 19/01/2022                                                         </t>
  </si>
  <si>
    <t xml:space="preserve">CORSO TRENTO 13               </t>
  </si>
  <si>
    <t xml:space="preserve">TORINO                        </t>
  </si>
  <si>
    <t xml:space="preserve">TELEPASS S.P.A                </t>
  </si>
  <si>
    <t xml:space="preserve">Pag. fattura n. 873 del 30/01/2022                                                        </t>
  </si>
  <si>
    <t xml:space="preserve">Via A.Bergamini 50            </t>
  </si>
  <si>
    <t xml:space="preserve">AUTOSTRADE PER L' ITALIA      </t>
  </si>
  <si>
    <t xml:space="preserve">Pag. fattura n. 839 del 30/01/2022                                                        </t>
  </si>
  <si>
    <t xml:space="preserve">Via A. Bergamini 50           </t>
  </si>
  <si>
    <t xml:space="preserve">Banca BPM                     </t>
  </si>
  <si>
    <t xml:space="preserve">commissioni RID telepass gennaio                                                          </t>
  </si>
  <si>
    <t xml:space="preserve">Rit acconto Fattura Chiappuella                                                           </t>
  </si>
  <si>
    <t xml:space="preserve">Universit√† Torino             </t>
  </si>
  <si>
    <t xml:space="preserve">ND. 23D206 del 23/11/2021 1¬∞ Acconto Conv. Unito-Consorzio Lamma.                         </t>
  </si>
  <si>
    <t xml:space="preserve">RAI Abbonamenti Speciali      </t>
  </si>
  <si>
    <t xml:space="preserve">RINNOVO CANONE SPECIALE ANNO 2022 -TV E 864822                                            </t>
  </si>
  <si>
    <t xml:space="preserve">Torino (To)                   </t>
  </si>
  <si>
    <t xml:space="preserve">Turni assegnati CNR gennaio                                                               </t>
  </si>
  <si>
    <t xml:space="preserve">Responsabilit√† assegnati CNR                                                              </t>
  </si>
  <si>
    <t xml:space="preserve">Gruppo Modellistico Pratese   </t>
  </si>
  <si>
    <t xml:space="preserve">Iscrizione campo  Volo anno 2022                                                          </t>
  </si>
  <si>
    <t xml:space="preserve">Via Larga snc                 </t>
  </si>
  <si>
    <t xml:space="preserve">San Giorgio a Colonica        </t>
  </si>
  <si>
    <t xml:space="preserve">Debiti diversi                </t>
  </si>
  <si>
    <t xml:space="preserve">Pag. Fatt. 9142 del 29/01/22  San Diago                                                   </t>
  </si>
  <si>
    <t xml:space="preserve">spese bonifico estero San Diago                                                           </t>
  </si>
  <si>
    <t xml:space="preserve">Mod. F24. Scad. 16/02/22 IVA SPLIT gennaio                                                </t>
  </si>
  <si>
    <t xml:space="preserve">Rit Acconto Marsh Mod. F24 scad. 16/02                                                    </t>
  </si>
  <si>
    <t xml:space="preserve">Mod. F24 scad. 16/02 retribuzioni gennaio                                                 </t>
  </si>
  <si>
    <t xml:space="preserve">Igeamed S.p.A.                </t>
  </si>
  <si>
    <t xml:space="preserve">CIG8092888E6F Pag. fattura n. 127 del 26/01/2022                                          </t>
  </si>
  <si>
    <t xml:space="preserve">Via Francesco Benaglia, 13,   </t>
  </si>
  <si>
    <t xml:space="preserve">CS BUCCHI s.r.l               </t>
  </si>
  <si>
    <t xml:space="preserve">CIG9002252D59 Pag. fattura n. 3 del 28/01/2022                                            </t>
  </si>
  <si>
    <t xml:space="preserve">V. Boccaccio, 40              </t>
  </si>
  <si>
    <t xml:space="preserve">calenzano (FI)                </t>
  </si>
  <si>
    <t>TIM SPA DIREZIONE E CORDINAMEN</t>
  </si>
  <si>
    <t xml:space="preserve">Pag. fattura n. 98132 del 11/12/2021                                                      </t>
  </si>
  <si>
    <t xml:space="preserve">VIA GAETANO NEGRI 1           </t>
  </si>
  <si>
    <t xml:space="preserve">MILANO (MI)                   </t>
  </si>
  <si>
    <t xml:space="preserve">Pag. fattura n. 33813 del 11/12/2021                                                      </t>
  </si>
  <si>
    <t xml:space="preserve">trattenenuta sindacali febbraio                                                           </t>
  </si>
  <si>
    <t xml:space="preserve">Compenso AU Gozzini febbraio                                                              </t>
  </si>
  <si>
    <t xml:space="preserve">Stipendi febbraio 02/2022                                                                 </t>
  </si>
  <si>
    <t xml:space="preserve">TNTevents srl                 </t>
  </si>
  <si>
    <t xml:space="preserve">CIG87009857F6 Pag. fattura n. 2 del 04/01/2022                                            </t>
  </si>
  <si>
    <t xml:space="preserve">Via della Martellina 3        </t>
  </si>
  <si>
    <t xml:space="preserve">Fiesole                       </t>
  </si>
  <si>
    <t>Engineering Ingegneria Informa</t>
  </si>
  <si>
    <t xml:space="preserve">CIG9017416F13 Pag. fattura n. 900949 del 31/01/2022                                       </t>
  </si>
  <si>
    <t xml:space="preserve">Piazzale della Agricoltura 24 </t>
  </si>
  <si>
    <t xml:space="preserve">PA Digitale S.p.A             </t>
  </si>
  <si>
    <t xml:space="preserve">CIG90315059B1 Pag. fattura n. 1022 del 15/02/2022                                         </t>
  </si>
  <si>
    <t xml:space="preserve">Via Leonardo da Vinci, 13     </t>
  </si>
  <si>
    <t xml:space="preserve">Pieve Fissiraga (LO)          </t>
  </si>
  <si>
    <t xml:space="preserve">L F 2000 SRL                  </t>
  </si>
  <si>
    <t xml:space="preserve">CIG90011006B2 Pag. fattura n. 10 del 16/02/2022                                           </t>
  </si>
  <si>
    <t xml:space="preserve">VIA F. MELOTTI 18             </t>
  </si>
  <si>
    <t xml:space="preserve">BARBERINO DI TAVARNELLE (FI)  </t>
  </si>
  <si>
    <t xml:space="preserve">Pag. II¬∞ Accordo di collaborazione-Nota debito n. 2D206 del 04/02/2022                    </t>
  </si>
  <si>
    <t xml:space="preserve">Carte di Credito c/Debito     </t>
  </si>
  <si>
    <t xml:space="preserve">Spese carta credito dicembre scad. 17/01/22                                               </t>
  </si>
  <si>
    <t xml:space="preserve">rimborso fatt. Elettromare n. 5/d                                                         </t>
  </si>
  <si>
    <t xml:space="preserve">Pag. fattura n. 306 del 28/02/2022                                                        </t>
  </si>
  <si>
    <t xml:space="preserve">Pag. fattura n. 748 del 28/02/2022                                                        </t>
  </si>
  <si>
    <t xml:space="preserve">oneri bancari Rid telepass febbraio                                                       </t>
  </si>
  <si>
    <t xml:space="preserve">Turni assegnati CNR febbraio                                                              </t>
  </si>
  <si>
    <t xml:space="preserve">Responsabilit√† febbraio dipendenti CNR                                                    </t>
  </si>
  <si>
    <t xml:space="preserve">Nulla Osta Missione n.  24                                                                </t>
  </si>
  <si>
    <t xml:space="preserve">Nulla Osta Missione n.  26                                                                </t>
  </si>
  <si>
    <t xml:space="preserve">Riccardo Mari                 </t>
  </si>
  <si>
    <t xml:space="preserve">Nulla Osta Missione n.  14                                                                </t>
  </si>
  <si>
    <t xml:space="preserve">Nota spese missioni n.1                                                                   </t>
  </si>
  <si>
    <t xml:space="preserve">Nota spese n. 2                                                                           </t>
  </si>
  <si>
    <t xml:space="preserve">Nota spese Missione n. 3                                                                  </t>
  </si>
  <si>
    <t xml:space="preserve">Valentina Grasso              </t>
  </si>
  <si>
    <t xml:space="preserve">Nulla Osta Missione n.  19                                                                </t>
  </si>
  <si>
    <t xml:space="preserve">Nulla Osta Missione n.13                                                                  </t>
  </si>
  <si>
    <t xml:space="preserve">Calastrini Francesca          </t>
  </si>
  <si>
    <t xml:space="preserve">Nulla Osta missione 22                                                                    </t>
  </si>
  <si>
    <t xml:space="preserve">Andrea Orlandi                </t>
  </si>
  <si>
    <t xml:space="preserve">Nulla osta missione n.21                                                                  </t>
  </si>
  <si>
    <t xml:space="preserve">Rimborso spese sostenuta poster                                                           </t>
  </si>
  <si>
    <t xml:space="preserve">Socip S.r.l                   </t>
  </si>
  <si>
    <t xml:space="preserve">CIG8044642895 Pag. fattura n. 32 del 21/02/2022                                           </t>
  </si>
  <si>
    <t xml:space="preserve">Via G. Ravizza 12             </t>
  </si>
  <si>
    <t xml:space="preserve">Pisa                          </t>
  </si>
  <si>
    <t xml:space="preserve">CIG8082880B93 Pag. fattura n. 4289 del 03/02/2022                                         </t>
  </si>
  <si>
    <t xml:space="preserve">Pag. fattura n. 643323 del 11/12/2021                                                     </t>
  </si>
  <si>
    <t xml:space="preserve">CIG6647061044 Pag. fattura n. 35 del 07/02/2022                                           </t>
  </si>
  <si>
    <t xml:space="preserve">CIG0198991490 Pag. fattura n. 2411 del 23/12/2021                                         </t>
  </si>
  <si>
    <t xml:space="preserve">CIG7570303BA7 Pag. fattura n. 12 del 13/02/2022                                           </t>
  </si>
  <si>
    <t xml:space="preserve">Assidim                       </t>
  </si>
  <si>
    <t xml:space="preserve">Rinnovo assistenza 2022                                                                   </t>
  </si>
  <si>
    <t xml:space="preserve">Mod. F24 su retribuzioni marzo                                                            </t>
  </si>
  <si>
    <t xml:space="preserve">Mod. F24 IVA split febbraio scad. 16/03                                                   </t>
  </si>
  <si>
    <t xml:space="preserve">Mod. F24 IRAP febbraio scad. 16/03                                                        </t>
  </si>
  <si>
    <t xml:space="preserve">spese carta credito febbraio scad.16/03                                                   </t>
  </si>
  <si>
    <t xml:space="preserve">Trattenute Sindacali marzo                                                                </t>
  </si>
  <si>
    <t xml:space="preserve">Compenso Amministratore Unico marzo                                                       </t>
  </si>
  <si>
    <t xml:space="preserve">Stipendi marzo 2022                                                                       </t>
  </si>
  <si>
    <t xml:space="preserve">Springer Nature Group         </t>
  </si>
  <si>
    <t xml:space="preserve">Pag. fattura n. 62168 del 16/03/2022                                                      </t>
  </si>
  <si>
    <t xml:space="preserve">Tiegartenstrasse 15-17        </t>
  </si>
  <si>
    <t xml:space="preserve">Germany                       </t>
  </si>
  <si>
    <t xml:space="preserve">MDPI                          </t>
  </si>
  <si>
    <t xml:space="preserve">Pag. fattura n. 160339 del 14/03/2022                                                     </t>
  </si>
  <si>
    <t xml:space="preserve">StAlban-Ariage 66             </t>
  </si>
  <si>
    <t xml:space="preserve">BASEL SWIZERLAND              </t>
  </si>
  <si>
    <t xml:space="preserve">2F MULTIMEDIA srl             </t>
  </si>
  <si>
    <t xml:space="preserve">CIG911432421A Pag. fattura n. 189 del 14/03/2022                                          </t>
  </si>
  <si>
    <t xml:space="preserve">Via del Pratellino, 14B       </t>
  </si>
  <si>
    <t xml:space="preserve">firenze                       </t>
  </si>
  <si>
    <t xml:space="preserve">Pag. fattura n. 46 del 28/02/2022                                                         </t>
  </si>
  <si>
    <t xml:space="preserve">CIG7570303BA7 Pag. fattura n. 18 del 05/03/2022                                           </t>
  </si>
  <si>
    <t xml:space="preserve">Pag. fattura n. 503116 del 11/03/2022                                                     </t>
  </si>
  <si>
    <t xml:space="preserve">Gianluigi Rizzo               </t>
  </si>
  <si>
    <t xml:space="preserve">CUPJ44I19000430007 Pag. fattura n. 2 del 05/03/2022                                       </t>
  </si>
  <si>
    <t xml:space="preserve">Via San Cesario, 42C          </t>
  </si>
  <si>
    <t xml:space="preserve">Lecce (LE)                    </t>
  </si>
  <si>
    <t xml:space="preserve">Fabiola Parenti Dott.ssa      </t>
  </si>
  <si>
    <t xml:space="preserve">CUPJ44I19000440007 Pag. fattura n. 6 del 08/03/2022                                       </t>
  </si>
  <si>
    <t xml:space="preserve">VIA M. TERESA DI CALCUTTA     </t>
  </si>
  <si>
    <t xml:space="preserve">CASCIANO DI MURLO (SI)        </t>
  </si>
  <si>
    <t xml:space="preserve">Turni assegnati CNR marzo                                                                 </t>
  </si>
  <si>
    <t xml:space="preserve">Responsabilit√† marzo assegnati CNR                                                        </t>
  </si>
  <si>
    <t xml:space="preserve">DAY RISTOSERVICE S.p.A        </t>
  </si>
  <si>
    <t xml:space="preserve">CIG9097587E47 Pag. fattura n. 34812 del 09/03/2022                                        </t>
  </si>
  <si>
    <t>Via Trattati Comunitari Europe</t>
  </si>
  <si>
    <t xml:space="preserve">Bologna                       </t>
  </si>
  <si>
    <t xml:space="preserve">CIG8082880B93 Pag. fattura n. 7611 del 07/03/2022                                         </t>
  </si>
  <si>
    <t xml:space="preserve">Pag. fattura n. 750126 del 16/03/2022                                                     </t>
  </si>
  <si>
    <t xml:space="preserve">Pag. fattura n. 97425 del 10/02/2022                                                      </t>
  </si>
  <si>
    <t xml:space="preserve">Pag. fattura n. 616650 del 10/02/2022                                                     </t>
  </si>
  <si>
    <t xml:space="preserve">Pag. fattura n. 4879 del 10/02/2022                                                       </t>
  </si>
  <si>
    <t xml:space="preserve">rimborso spese sostenute scaquisto risme coop                                             </t>
  </si>
  <si>
    <t xml:space="preserve">Rimborso fatt. Mondoservizi                                                               </t>
  </si>
  <si>
    <t xml:space="preserve">Pag. fattura n. 906 del 30/03/2022                                                        </t>
  </si>
  <si>
    <t xml:space="preserve">Pag. fattura n. 666 del 30/03/2022                                                        </t>
  </si>
  <si>
    <t xml:space="preserve">Oneri bancari RID telepass+autostrade marzo                                               </t>
  </si>
  <si>
    <t xml:space="preserve">MARSH S.P.A.                  </t>
  </si>
  <si>
    <t xml:space="preserve">CIG7829859C0A All Risk div                                                                </t>
  </si>
  <si>
    <t xml:space="preserve">Viale Padre Santo 5           </t>
  </si>
  <si>
    <t xml:space="preserve">Genova                        </t>
  </si>
  <si>
    <t xml:space="preserve">CIG7829935AC2 Premi assic. 31/03-30/09 Infortuni                                          </t>
  </si>
  <si>
    <t xml:space="preserve">Premi assic. 31/03-30/09 RC Prof                                                          </t>
  </si>
  <si>
    <t xml:space="preserve">CIG783006560B Premi assic. 31/03-30/09 RC  terzi                                          </t>
  </si>
  <si>
    <t xml:space="preserve">CIG7829859C0A Premi assic. 31/03-30/09 Elettronica                                        </t>
  </si>
  <si>
    <t xml:space="preserve">CIG7830025509 Premi assic. 31/03-30/09 Kasko dipendente                                   </t>
  </si>
  <si>
    <t xml:space="preserve">CIG7829859C0A Premi assic. 31/03-30/09 Furto                                              </t>
  </si>
  <si>
    <t xml:space="preserve">CNR- IBE                      </t>
  </si>
  <si>
    <t xml:space="preserve">Saldo Conv. CNR IBE 2020-2021                                                             </t>
  </si>
  <si>
    <t xml:space="preserve">Costantini Roberto            </t>
  </si>
  <si>
    <t xml:space="preserve">Nulla osta Missione N. 20                                                                 </t>
  </si>
  <si>
    <t xml:space="preserve">Simone Montagnani             </t>
  </si>
  <si>
    <t xml:space="preserve">Nulla osta Missione N. 25                                                                 </t>
  </si>
  <si>
    <t xml:space="preserve">Nulla osta Missione N. 27                                                                 </t>
  </si>
  <si>
    <t xml:space="preserve">Nulla osta Missione N. 33                                                                 </t>
  </si>
  <si>
    <t xml:space="preserve">Nulla osta Missione N. 36                                                                 </t>
  </si>
  <si>
    <t xml:space="preserve">Andrea Antonini               </t>
  </si>
  <si>
    <t xml:space="preserve">Nulla osta Missione N. 23                                                                 </t>
  </si>
  <si>
    <t xml:space="preserve">Nulla osta Missione N. 40                                                                 </t>
  </si>
  <si>
    <t xml:space="preserve">Valerio Capecchi              </t>
  </si>
  <si>
    <t xml:space="preserve">Nulla osta Missione N. 17                                                                 </t>
  </si>
  <si>
    <t xml:space="preserve">Nulla osta Missione N. 12                                                                 </t>
  </si>
  <si>
    <t xml:space="preserve">Nulla osta Missione N. 10                                                                 </t>
  </si>
  <si>
    <t xml:space="preserve">Nulla osta Missione N. 28                                                                 </t>
  </si>
  <si>
    <t xml:space="preserve">Bendoni Michele               </t>
  </si>
  <si>
    <t xml:space="preserve">Nulla osta Missione N. 38                                                                 </t>
  </si>
  <si>
    <t xml:space="preserve">Nulla osta Missione N. 35                                                                 </t>
  </si>
  <si>
    <t xml:space="preserve">Nulla osta Missione N. 37                                                                 </t>
  </si>
  <si>
    <t xml:space="preserve">Nulla osta Missione N. 34                                                                 </t>
  </si>
  <si>
    <t xml:space="preserve">Nulla osta Missione N. 43                                                                 </t>
  </si>
  <si>
    <t xml:space="preserve">Nulla osta Missione N. 7                                                                  </t>
  </si>
  <si>
    <t xml:space="preserve">Nulla osta Missione N. 5                                                                  </t>
  </si>
  <si>
    <t xml:space="preserve">Nulla osta Missione N. 29                                                                 </t>
  </si>
  <si>
    <t xml:space="preserve">Nulla osta Missione N. 11                                                                 </t>
  </si>
  <si>
    <t xml:space="preserve">Ordine Missione n. 41                                                                     </t>
  </si>
  <si>
    <t xml:space="preserve">Mod. F24 IVA INTRA marzo                                                                  </t>
  </si>
  <si>
    <t xml:space="preserve">Mod. F24 multa e sanzione per fatt.TIM                                                    </t>
  </si>
  <si>
    <t xml:space="preserve">Mod. F24 IVA Split marzo scad. 16/04                                                      </t>
  </si>
  <si>
    <t xml:space="preserve">Mod. F24 IRAP su retribuzioni marzo                                                       </t>
  </si>
  <si>
    <t xml:space="preserve">Trattenute sindacali aprile                                                               </t>
  </si>
  <si>
    <t xml:space="preserve">compenso aprile amministratore unico Gozzini                                              </t>
  </si>
  <si>
    <t xml:space="preserve">Stipendi aprile                                                                           </t>
  </si>
  <si>
    <t xml:space="preserve">CIG8693396154 Pag. fattura n. 90 del 22/03/2022                                           </t>
  </si>
  <si>
    <t xml:space="preserve">NAMIRAL SPA                   </t>
  </si>
  <si>
    <t xml:space="preserve">Pag. fattura n. 100 del 22/03/2022                                                        </t>
  </si>
  <si>
    <t xml:space="preserve">CIG79535347E2 Pag. fattura n. 911652 del 06/04/2022                                       </t>
  </si>
  <si>
    <t xml:space="preserve">SOFTWAREONE ITALIA            </t>
  </si>
  <si>
    <t xml:space="preserve">CIG822495251B Pag. fattura n. 202403 del 12/04/2022                                       </t>
  </si>
  <si>
    <t xml:space="preserve">EOLO S.P.A                    </t>
  </si>
  <si>
    <t xml:space="preserve">CIG7417967C02 Pag. fattura n. 700631 del 18/03/2022                                       </t>
  </si>
  <si>
    <t xml:space="preserve">Via Gran San Bernardo 12      </t>
  </si>
  <si>
    <t xml:space="preserve">Busto Arsizio                 </t>
  </si>
  <si>
    <t>E4  COMPUTER ENGINEERING S.P.A</t>
  </si>
  <si>
    <t xml:space="preserve">CIG7585990CF9 CUPJ91G17000040006 Pag. fattura n. 6163 del 25/03/2022                      </t>
  </si>
  <si>
    <t xml:space="preserve">VIA MARTIRI DELLA LIBERTA' 66 </t>
  </si>
  <si>
    <t xml:space="preserve">SCANDIANO (RE)                </t>
  </si>
  <si>
    <t xml:space="preserve">CIG70063449F7 Pag. fattura n. 301669 del 31/03/2022                                       </t>
  </si>
  <si>
    <t xml:space="preserve">CIG70063449F7 Pag. fattura n. 301670 del 31/03/2022                                       </t>
  </si>
  <si>
    <t xml:space="preserve">CIG700625615B Pag. fattura n. 10602 del 31/03/2022                                        </t>
  </si>
  <si>
    <t xml:space="preserve">Silvia Pugliesi               </t>
  </si>
  <si>
    <t xml:space="preserve">CUPJ54I19000830007 Pag. fattura n. 1 del 16/03/2022                                       </t>
  </si>
  <si>
    <t xml:space="preserve">Via Ulisse Dini               </t>
  </si>
  <si>
    <t xml:space="preserve">Vecchiano (PI)                </t>
  </si>
  <si>
    <t xml:space="preserve">Mod. F24 scad. 16/04                                                                      </t>
  </si>
  <si>
    <t xml:space="preserve">Pag. fattura n. 24 del 30/04/2022                                                         </t>
  </si>
  <si>
    <t xml:space="preserve">Pag. fattura n. 687 del 30/04/2022                                                        </t>
  </si>
  <si>
    <t xml:space="preserve">commissione RID telepass aprile                                                           </t>
  </si>
  <si>
    <t>FONDAZIONE PER IL CLIMA E SOST</t>
  </si>
  <si>
    <t xml:space="preserve">CIG894093227F CUPJ54I19000830007 Pag. fattura n. 1 del 01/03/2022                         </t>
  </si>
  <si>
    <t xml:space="preserve">VIA G.CAPRONI, 8              </t>
  </si>
  <si>
    <t xml:space="preserve">CIG8082880B93 Pag. fattura n. 10878 del 05/04/2022                                        </t>
  </si>
  <si>
    <t xml:space="preserve">CIG7570303BA7 Pag. fattura n. 24 del 09/04/2022                                           </t>
  </si>
  <si>
    <t xml:space="preserve">D - Flight S.P.A.             </t>
  </si>
  <si>
    <t xml:space="preserve">Pag. fattura n. 16170 del 04/04/2022                                                      </t>
  </si>
  <si>
    <t xml:space="preserve">Via Salaria 716               </t>
  </si>
  <si>
    <t xml:space="preserve">Rodolfo Fiocchi               </t>
  </si>
  <si>
    <t xml:space="preserve">Pag. fattura n. 46 del 12/04/2022                                                         </t>
  </si>
  <si>
    <t xml:space="preserve">Via Voltaire 91               </t>
  </si>
  <si>
    <t xml:space="preserve">Responsabilit√† aprile                                                                     </t>
  </si>
  <si>
    <t xml:space="preserve">Turni assegnati CNR aprile                                                                </t>
  </si>
  <si>
    <t xml:space="preserve">CIG8044642895 Pag. fattura n. 108 del 04/05/2022                                          </t>
  </si>
  <si>
    <t>Muevete Producciones di Cesare</t>
  </si>
  <si>
    <t xml:space="preserve">CIG8825000C5F CUPJ44I19000440007 Pag. fattura n. 41 del 04/05/2022                        </t>
  </si>
  <si>
    <t xml:space="preserve">ia Marucelli n. 12            </t>
  </si>
  <si>
    <t xml:space="preserve">Firenze (FI)                  </t>
  </si>
  <si>
    <t xml:space="preserve">CIG8825000C5F CUPJ46C18000060007 Pag. fattura n. 42 del 04/05/2022                        </t>
  </si>
  <si>
    <t xml:space="preserve">CIG8825000C5F Pag. fattura n. 40 del 04/05/2022                                           </t>
  </si>
  <si>
    <t xml:space="preserve">Pag. fattura n. 1682585  del 03/05/2022                                                   </t>
  </si>
  <si>
    <t xml:space="preserve">Mod. F24 scad. 16/05/22 IVA Split aprile                                                  </t>
  </si>
  <si>
    <t xml:space="preserve">Mod. F24 IRAP aprile scad. 16/05                                                          </t>
  </si>
  <si>
    <t xml:space="preserve">Mod. F24 Rit acconto aprile Silvia Pugliesi                                               </t>
  </si>
  <si>
    <t xml:space="preserve">Mod. F24 retribuzioni aprile                                                              </t>
  </si>
  <si>
    <t xml:space="preserve">Mod. F24 Liquidazione I¬∞ trim 2022                                                        </t>
  </si>
  <si>
    <t xml:space="preserve">31017847001_05_05-Montagnani_Bartolini_Bendoni_Orlandi_Perna                              </t>
  </si>
  <si>
    <t xml:space="preserve">Compeso Amministratore unico maggio                                                       </t>
  </si>
  <si>
    <t xml:space="preserve">STIPENDI MAGGIO                                                                           </t>
  </si>
  <si>
    <t xml:space="preserve">Ordine Missione N.   45                                                                   </t>
  </si>
  <si>
    <t xml:space="preserve">Ordine Missione N.   47                                                                   </t>
  </si>
  <si>
    <t xml:space="preserve">Ordine Missione N.   55                                                                   </t>
  </si>
  <si>
    <t xml:space="preserve">Ordine Missione N.   61                                                                   </t>
  </si>
  <si>
    <t xml:space="preserve">Ordine Missione N.78                                                                      </t>
  </si>
  <si>
    <t xml:space="preserve">Ordine Missione N.   57                                                                   </t>
  </si>
  <si>
    <t xml:space="preserve">Ordine Missione N.   48                                                                   </t>
  </si>
  <si>
    <t xml:space="preserve">Ordine Missione N.   85                                                                   </t>
  </si>
  <si>
    <t xml:space="preserve">Ordine Missione N.   58                                                                   </t>
  </si>
  <si>
    <t xml:space="preserve">Ordine Missione N.   73                                                                   </t>
  </si>
  <si>
    <t xml:space="preserve">Guarnieri Francesca           </t>
  </si>
  <si>
    <t xml:space="preserve">Ordine Missione N.   75                                                                   </t>
  </si>
  <si>
    <t xml:space="preserve">Lapucci Chiara                </t>
  </si>
  <si>
    <t xml:space="preserve">Ordine Missione N.   65                                                                   </t>
  </si>
  <si>
    <t xml:space="preserve">Nota spese 5                                                                              </t>
  </si>
  <si>
    <t xml:space="preserve">Luca Angeli                   </t>
  </si>
  <si>
    <t xml:space="preserve">Ordine Missione N.   59                                                                   </t>
  </si>
  <si>
    <t xml:space="preserve">Bartolomeo Doronzo            </t>
  </si>
  <si>
    <t xml:space="preserve">Ordine Missione N.  64                                                                    </t>
  </si>
  <si>
    <t xml:space="preserve">Ordine Missione N.   86                                                                   </t>
  </si>
  <si>
    <t xml:space="preserve">Ordine Missione N.   79                                                                   </t>
  </si>
  <si>
    <t xml:space="preserve">Ordine Missione N.   66                                                                   </t>
  </si>
  <si>
    <t xml:space="preserve">Ordine Missione N.   56                                                                   </t>
  </si>
  <si>
    <t xml:space="preserve">Ordine Missione N.44                                                                      </t>
  </si>
  <si>
    <t xml:space="preserve">Ordine Missione N.   46                                                                   </t>
  </si>
  <si>
    <t xml:space="preserve">Ordine Missione N.   52                                                                   </t>
  </si>
  <si>
    <t xml:space="preserve">Ordine Missione N.   62                                                                   </t>
  </si>
  <si>
    <t xml:space="preserve">Ordine Missione N.   63                                                                   </t>
  </si>
  <si>
    <t xml:space="preserve">Ordine Missione N. 68                                                                     </t>
  </si>
  <si>
    <t xml:space="preserve">Ordine Missione N.   83                                                                   </t>
  </si>
  <si>
    <t xml:space="preserve">Ordine Missione N.   81                                                                   </t>
  </si>
  <si>
    <t xml:space="preserve">Ordine Missione N.   84                                                                   </t>
  </si>
  <si>
    <t xml:space="preserve">Ordine Missione N. 90                                                                     </t>
  </si>
  <si>
    <t xml:space="preserve">Ordine Missione N.49                                                                      </t>
  </si>
  <si>
    <t xml:space="preserve">Rimborso spese sostenute poster                                                           </t>
  </si>
  <si>
    <t xml:space="preserve">Eurocorporation srl           </t>
  </si>
  <si>
    <t xml:space="preserve">CIG9178390708 Pag. fattura n. 1377 del 30/04/2022                                         </t>
  </si>
  <si>
    <t xml:space="preserve">Via de_x001A_ Cattani 178           </t>
  </si>
  <si>
    <t xml:space="preserve">firenze (FI)                  </t>
  </si>
  <si>
    <t xml:space="preserve">CIG8092888E6F Pag. fattura n. 900 del 12/05/2022                                          </t>
  </si>
  <si>
    <t xml:space="preserve">CIG9017416F13 Pag. fattura n. 915709 del 16/05/2022                                       </t>
  </si>
  <si>
    <t xml:space="preserve">Pag. fattura n. 71 del 30/04/2022                                                         </t>
  </si>
  <si>
    <t xml:space="preserve">CIG700625615B Pag. fattura n. 15284 del 04/05/2022                                        </t>
  </si>
  <si>
    <t xml:space="preserve">CIG7570303BA7 Pag. fattura n. 30 del 08/05/2022                                           </t>
  </si>
  <si>
    <t xml:space="preserve">Pag. fattura n. 3061 del 21/03/2022                                                       </t>
  </si>
  <si>
    <t xml:space="preserve">Pag. fattura n. 503117 del 10/05/2022                                                     </t>
  </si>
  <si>
    <t xml:space="preserve">Pag. fattura n. 429379 del 11/04/2022                                                     </t>
  </si>
  <si>
    <t xml:space="preserve">CIG26446133AF Pag. fattura n. 336977 del 11/04/2022                                       </t>
  </si>
  <si>
    <t xml:space="preserve">Pag. fattura n. 10486 del 11/04/2022                                                      </t>
  </si>
  <si>
    <t xml:space="preserve">Pag. fattura n. 190786 del 11/04/2022                                                     </t>
  </si>
  <si>
    <t xml:space="preserve">Colucci Giovanni              </t>
  </si>
  <si>
    <t xml:space="preserve">Pag. fattura n. 10 del 03/05/2022                                                         </t>
  </si>
  <si>
    <t xml:space="preserve">VIALE NUOVA CALIFORNI4        </t>
  </si>
  <si>
    <t xml:space="preserve">Ardea (RM)                    </t>
  </si>
  <si>
    <t xml:space="preserve">Chiara Mercantanti            </t>
  </si>
  <si>
    <t xml:space="preserve">Pag. fattura n. 6 del 04/05/2022                                                          </t>
  </si>
  <si>
    <t xml:space="preserve">Via Luigi Muzzi, 70           </t>
  </si>
  <si>
    <t xml:space="preserve">Prato (FI)                    </t>
  </si>
  <si>
    <t xml:space="preserve">NOE' MULTIMEDIA SRL           </t>
  </si>
  <si>
    <t xml:space="preserve">CIG91383927A3 CUPJ44I19000440007 Pag. fattura n. 99 del 11/05/2022                        </t>
  </si>
  <si>
    <t>VIA GIOVANNI DEL PIAN DEI CARP</t>
  </si>
  <si>
    <t xml:space="preserve">FIRENZE                       </t>
  </si>
  <si>
    <t xml:space="preserve">CIG91383927A3 CUPJ44I19000430007 Pag. fattura n. 98 del 11/05/2022                        </t>
  </si>
  <si>
    <t xml:space="preserve">Pag. fattura n. 916 del 30/05/2022                                                        </t>
  </si>
  <si>
    <t xml:space="preserve">Pag. fattura n. 325 del 30/05/2022                                                        </t>
  </si>
  <si>
    <t xml:space="preserve">Commissione bancaria RID telepass maggio                                                  </t>
  </si>
  <si>
    <t xml:space="preserve">AISAM A.P.S.                  </t>
  </si>
  <si>
    <t xml:space="preserve">Consorzio LaMMA - Socio Collettivo - Quota 2022                                           </t>
  </si>
  <si>
    <t xml:space="preserve">Premio assicurazione Resp. Civ. Aeronautica CIG 9234787350                                </t>
  </si>
  <si>
    <t xml:space="preserve">spese carta credito aprile scad. 16/05                                                    </t>
  </si>
  <si>
    <t xml:space="preserve">Turni assegnati CNR maggio                                                                </t>
  </si>
  <si>
    <t xml:space="preserve">responsabilit√† assegnati CNR maggio                                                       </t>
  </si>
  <si>
    <t xml:space="preserve">Spese carta credito marzo scad. 16/4                                                      </t>
  </si>
  <si>
    <t xml:space="preserve">I acconto dell'accordo IBE 2022-2024                                                      </t>
  </si>
  <si>
    <t xml:space="preserve">CIG87009857F6 Pag. fattura n. 78 del 06/05/2022                                           </t>
  </si>
  <si>
    <t xml:space="preserve">CIG823249127D Pag. fattura n. 412 del 25/05/2022                                          </t>
  </si>
  <si>
    <t xml:space="preserve">VULCA srl                     </t>
  </si>
  <si>
    <t xml:space="preserve">CIG91341288DF Pag. fattura n. 16 del 31/05/2022                                           </t>
  </si>
  <si>
    <t xml:space="preserve">Via Masaccio, 206             </t>
  </si>
  <si>
    <t xml:space="preserve">CIG91383927A3 CUPJ54I19000830007 Pag. fattura n. 132 del 31/05/2022                       </t>
  </si>
  <si>
    <t xml:space="preserve">NUOVA MERLO CARTA SPA         </t>
  </si>
  <si>
    <t xml:space="preserve">Pag. fattura n. 472 del 19/05/2022                                                        </t>
  </si>
  <si>
    <t xml:space="preserve">VIA SENNA 44                  </t>
  </si>
  <si>
    <t xml:space="preserve">Sesto Fiorentino              </t>
  </si>
  <si>
    <t xml:space="preserve">STUDIO SYSTEMATICA SRL        </t>
  </si>
  <si>
    <t xml:space="preserve">CIG7570318809 Pag. fattura n. 2 del 29/04/2022                                            </t>
  </si>
  <si>
    <t xml:space="preserve">VIA SAN SALVI 5/R             </t>
  </si>
  <si>
    <t xml:space="preserve">CIG8082880B93 Pag. fattura n. 13319 del 04/05/2022                                        </t>
  </si>
  <si>
    <t xml:space="preserve">Ortolani Alberto              </t>
  </si>
  <si>
    <t xml:space="preserve">Ordine di Missione n. 96                                                                  </t>
  </si>
  <si>
    <t xml:space="preserve">Ordine Missione n.  42                                                                    </t>
  </si>
  <si>
    <t xml:space="preserve">Ordine Missione n. 87                                                                     </t>
  </si>
  <si>
    <t xml:space="preserve">Ordine Missione 60                                                                        </t>
  </si>
  <si>
    <t xml:space="preserve">Ordine Missione n.  54                                                                    </t>
  </si>
  <si>
    <t xml:space="preserve">Ordine Missione n.32                                                                      </t>
  </si>
  <si>
    <t xml:space="preserve">Ordine Missione n.  99                                                                    </t>
  </si>
  <si>
    <t xml:space="preserve">Simone Cristofori             </t>
  </si>
  <si>
    <t xml:space="preserve">Ordine Missione n.94                                                                      </t>
  </si>
  <si>
    <t xml:space="preserve">Ordine Missione n.  18                                                                    </t>
  </si>
  <si>
    <t xml:space="preserve">Ordine Missione n. 93                                                                     </t>
  </si>
  <si>
    <t xml:space="preserve">Ordine Missione n.  6                                                                     </t>
  </si>
  <si>
    <t xml:space="preserve">Ferrari Raffaella             </t>
  </si>
  <si>
    <t xml:space="preserve">Ordine Missione n.  92                                                                    </t>
  </si>
  <si>
    <t xml:space="preserve">Ordine Missione 91                                                                        </t>
  </si>
  <si>
    <t xml:space="preserve">Ordine Missione n.88 bis                                                                  </t>
  </si>
  <si>
    <t xml:space="preserve">Ordine Missione n.30                                                                      </t>
  </si>
  <si>
    <t xml:space="preserve">Mod. F24 retrib.maggio-IRAP                                                               </t>
  </si>
  <si>
    <t xml:space="preserve">Mod. F24 retrib.maggio                                                                    </t>
  </si>
  <si>
    <t xml:space="preserve">Mod. F24 IVA INTRA maggioi                                                                </t>
  </si>
  <si>
    <t xml:space="preserve">Mod. F24 rit acconto maggio                                                               </t>
  </si>
  <si>
    <t xml:space="preserve">Mod. F24 IVA SPLIT maggio scad. 16/6                                                      </t>
  </si>
  <si>
    <t xml:space="preserve">UC San Diego                  </t>
  </si>
  <si>
    <t xml:space="preserve">Accordo collaborazione                                                                    </t>
  </si>
  <si>
    <t xml:space="preserve">oneri bancari bonifico estero UC SAN DIEGO                                                </t>
  </si>
  <si>
    <t xml:space="preserve">31017847001_06_2022_5-Montagnani_Bartolini_Bendoni_Orlandi_Perna                          </t>
  </si>
  <si>
    <t xml:space="preserve">Compenso giugno Amministratore Unico Gozzini                                              </t>
  </si>
  <si>
    <t xml:space="preserve">Stipendi giugno                                                                           </t>
  </si>
  <si>
    <t xml:space="preserve">Polizza copertura Autostrade per l'Italia periodo dal 07/06/22 al 07/06/2025              </t>
  </si>
  <si>
    <t xml:space="preserve">Riborso spese per partecipazione online a EGU2022                                         </t>
  </si>
  <si>
    <t>ESSL-EUROPEAN SEVEREVSTORMS LA</t>
  </si>
  <si>
    <t xml:space="preserve">Pag. fattura n. 2284 del 20/06/2022                                                       </t>
  </si>
  <si>
    <t xml:space="preserve">Via Munchner Atr 20           </t>
  </si>
  <si>
    <t xml:space="preserve">Wessling                      </t>
  </si>
  <si>
    <t xml:space="preserve">CIG91441474D1 Pag. fattura n. 302597 del 30/05/2022                                       </t>
  </si>
  <si>
    <t xml:space="preserve">CIG7570303BA7 Pag. fattura n. 36 del 05/06/2022                                           </t>
  </si>
  <si>
    <t xml:space="preserve"> </t>
  </si>
  <si>
    <t xml:space="preserve">spese carta credito maggio scad.16/06                                                     </t>
  </si>
  <si>
    <t xml:space="preserve">Ordine Missione 98                                                                        </t>
  </si>
  <si>
    <t xml:space="preserve">Ordine Missione n.  104                                                                   </t>
  </si>
  <si>
    <t xml:space="preserve">Alessandro Messeri            </t>
  </si>
  <si>
    <t xml:space="preserve">Ordine Missione n. 100                                                                    </t>
  </si>
  <si>
    <t xml:space="preserve">Ordine Missione n. 115                                                                    </t>
  </si>
  <si>
    <t xml:space="preserve">Nota spese n.7                                                                            </t>
  </si>
  <si>
    <t xml:space="preserve">Nota spese n.8                                                                            </t>
  </si>
  <si>
    <t xml:space="preserve">Ordine Missione 106                                                                       </t>
  </si>
  <si>
    <t xml:space="preserve">Samantha Melani               </t>
  </si>
  <si>
    <t xml:space="preserve">Ordine Missione 51                                                                        </t>
  </si>
  <si>
    <t xml:space="preserve">Ordine Missione n. 103                                                                    </t>
  </si>
  <si>
    <t xml:space="preserve">Luca Rovai                    </t>
  </si>
  <si>
    <t xml:space="preserve">Ordine di Missione n.105                                                                  </t>
  </si>
  <si>
    <t xml:space="preserve">Benedetti Riccardo            </t>
  </si>
  <si>
    <t xml:space="preserve">Ordine Missione n. 108                                                                    </t>
  </si>
  <si>
    <t xml:space="preserve">Turni assegnati CNR giugno                                                                </t>
  </si>
  <si>
    <t xml:space="preserve">Responsabilit√† assegnati CNR giugno                                                       </t>
  </si>
  <si>
    <t xml:space="preserve">Ordine di Missione n. 51                                                                  </t>
  </si>
  <si>
    <t xml:space="preserve">Ordine di Missione n. 103                                                                 </t>
  </si>
  <si>
    <t xml:space="preserve">Pag. fattura n. 962 del 30/06/2022                                                        </t>
  </si>
  <si>
    <t xml:space="preserve">Pag. fattura n. 881 del 30/06/2022                                                        </t>
  </si>
  <si>
    <t xml:space="preserve">oneri bancari                                                                             </t>
  </si>
  <si>
    <t xml:space="preserve">Ordine Missione N. 118 Brandini                                                           </t>
  </si>
  <si>
    <t xml:space="preserve">Spese carta di credito maggio scad. 16/06                                                 </t>
  </si>
  <si>
    <t xml:space="preserve">CIG8082880B93 Pag. fattura n. 17820 del 07/06/2022                                        </t>
  </si>
  <si>
    <t xml:space="preserve">Pag. fattura n. 8 del 13/06/2022                                                          </t>
  </si>
  <si>
    <t xml:space="preserve">Pag. fattura n. 771512 del 22/06/2022                                                     </t>
  </si>
  <si>
    <t xml:space="preserve">Garside Alison Mary Nora      </t>
  </si>
  <si>
    <t xml:space="preserve">Pag. fattura n. 12 del 27/06/2022                                                         </t>
  </si>
  <si>
    <t xml:space="preserve">Via Crescini, 130             </t>
  </si>
  <si>
    <t xml:space="preserve">Padova                        </t>
  </si>
  <si>
    <t xml:space="preserve">CIG747970824E Pag. fattura n. 238 del 15/06/2022                                          </t>
  </si>
  <si>
    <t xml:space="preserve">Michela Morgantini            </t>
  </si>
  <si>
    <t xml:space="preserve">Pag. fattura n. 12 del 16/06/2022                                                         </t>
  </si>
  <si>
    <t xml:space="preserve">Via Sezioni, 4373             </t>
  </si>
  <si>
    <t xml:space="preserve">Massarosa                     </t>
  </si>
  <si>
    <t xml:space="preserve">Mod. F24 Diritto CCIIA 2022                                                               </t>
  </si>
  <si>
    <t xml:space="preserve">Romanelli Stefano             </t>
  </si>
  <si>
    <t xml:space="preserve">Ordine Missione n.109                                                                     </t>
  </si>
  <si>
    <t xml:space="preserve">Ordine Missione n.127                                                                     </t>
  </si>
  <si>
    <t xml:space="preserve">Ordine Missione n.120                                                                     </t>
  </si>
  <si>
    <t xml:space="preserve">Ordine Missione n.124                                                                     </t>
  </si>
  <si>
    <t xml:space="preserve">Ordine Missione n.121                                                                     </t>
  </si>
  <si>
    <t xml:space="preserve">Ordine Missione n.116                                                                     </t>
  </si>
  <si>
    <t xml:space="preserve">CIG876881925B Pag. fattura n. 642176 del 28/06/2022                                       </t>
  </si>
  <si>
    <t xml:space="preserve">CIG70063449F7 Pag. fattura n. 303176 del 30/06/2022                                       </t>
  </si>
  <si>
    <t xml:space="preserve">CIG70063449F7 Pag. fattura n. 303175 del 30/06/2022                                       </t>
  </si>
  <si>
    <t>Elettra Officine Grafiche S.r.</t>
  </si>
  <si>
    <t xml:space="preserve">Pag. fattura n. 1323 del 30/06/2022                                                       </t>
  </si>
  <si>
    <t xml:space="preserve">Via Benedetto Dei 70          </t>
  </si>
  <si>
    <t xml:space="preserve">LANDINI SERGIO DI S.LANDINI &amp; </t>
  </si>
  <si>
    <t xml:space="preserve">Pag. fattura n. 297 del 30/06/2022                                                        </t>
  </si>
  <si>
    <t xml:space="preserve">VIA DI NOVOLI 87/H            </t>
  </si>
  <si>
    <t xml:space="preserve">CIG7570303BA7 Pag. fattura n. 42 del 10/07/2022                                           </t>
  </si>
  <si>
    <t xml:space="preserve">Pag. fattura n. 364142 del 09/06/2022                                                     </t>
  </si>
  <si>
    <t xml:space="preserve">Pag. fattura n. 366590 del 09/06/2022                                                     </t>
  </si>
  <si>
    <t xml:space="preserve">Pag. fattura n. 19347 del 09/06/2022                                                      </t>
  </si>
  <si>
    <t xml:space="preserve">ARPAL                         </t>
  </si>
  <si>
    <t xml:space="preserve">LIQUIDAZIONE PERIODO 2021                                                                 </t>
  </si>
  <si>
    <t xml:space="preserve">LIQUIDAZIONE PERIODO 2022                                                                 </t>
  </si>
  <si>
    <t xml:space="preserve">31017847001_07_2022_5-Montagnani_Bartolini_Bendoni_Orlandi_Perna                          </t>
  </si>
  <si>
    <t xml:space="preserve">Stipendio luglio_07                                                                       </t>
  </si>
  <si>
    <t xml:space="preserve">Stipendi luglio                                                                           </t>
  </si>
  <si>
    <t xml:space="preserve">Ordine di Missione  134                                                                   </t>
  </si>
  <si>
    <t xml:space="preserve">Ordine di Missione  133                                                                   </t>
  </si>
  <si>
    <t xml:space="preserve">Ordine di Missione  n. 110                                                                </t>
  </si>
  <si>
    <t xml:space="preserve">Ordine di Missione  117                                                                   </t>
  </si>
  <si>
    <t xml:space="preserve">Mod. F24 IVA Split giugno scad. 16/7                                                      </t>
  </si>
  <si>
    <t xml:space="preserve">IVA INTRA giugno Mod. F24 scad. 16/07                                                     </t>
  </si>
  <si>
    <t xml:space="preserve">Mod. F24 retribuzioni giugno scad. 16/7                                                   </t>
  </si>
  <si>
    <t xml:space="preserve">Odine di Missione n. 132                                                                  </t>
  </si>
  <si>
    <t xml:space="preserve">Ordine Missione n. 101                                                                    </t>
  </si>
  <si>
    <t xml:space="preserve">Ordine di Missione 131                                                                    </t>
  </si>
  <si>
    <t xml:space="preserve">Ordine di Missione n. 102                                                                 </t>
  </si>
  <si>
    <t xml:space="preserve">Regione Toscana               </t>
  </si>
  <si>
    <t xml:space="preserve">_x001A_Rimborso spese di cancelleria LAMMA anno 2021_x001A_                                           </t>
  </si>
  <si>
    <t xml:space="preserve">31017847001_08_2022_5-Montagnani_Bartolini_Bendoni_Orlandi_Perna                          </t>
  </si>
  <si>
    <t xml:space="preserve">Compenso AU  agosto                                                                       </t>
  </si>
  <si>
    <t xml:space="preserve">Stipendi Agosto                                                                           </t>
  </si>
  <si>
    <t xml:space="preserve">APAPER srl                    </t>
  </si>
  <si>
    <t xml:space="preserve">CIG9135373C46 Pag. fattura n. 26 del 29/06/2022                                           </t>
  </si>
  <si>
    <t xml:space="preserve">Via del Tipografo 2/2         </t>
  </si>
  <si>
    <t xml:space="preserve">MTX Srl                       </t>
  </si>
  <si>
    <t xml:space="preserve">CIG9095219C25 CUPJ44I19000430007 Pag. fattura n. 30 del 30/06/2022                        </t>
  </si>
  <si>
    <t xml:space="preserve">Via G.A. Longhin, 11          </t>
  </si>
  <si>
    <t xml:space="preserve">PADOVA                        </t>
  </si>
  <si>
    <t xml:space="preserve">C&amp;C Consulting                </t>
  </si>
  <si>
    <t xml:space="preserve">CIG9244732230 Pag. fattura n. 2610 del 04/07/2022                                         </t>
  </si>
  <si>
    <t xml:space="preserve">Viale Luigi Einaudi,  10      </t>
  </si>
  <si>
    <t xml:space="preserve">Bari (BA)                     </t>
  </si>
  <si>
    <t xml:space="preserve">CIG91341288DF Pag. fattura n. 21 del 19/07/2022                                           </t>
  </si>
  <si>
    <t xml:space="preserve">CIG91383927A3 CUPJ44I19000430007 Pag. fattura n. 174 del 19/07/2022                       </t>
  </si>
  <si>
    <t xml:space="preserve">CIG8082880B93 Pag. fattura n. 21266 del 05/07/2022                                        </t>
  </si>
  <si>
    <t xml:space="preserve">Pag. fattura n. 15 del 30/06/2022                                                         </t>
  </si>
  <si>
    <t xml:space="preserve">TREND SINERGIE SVILUPPO S.R.L </t>
  </si>
  <si>
    <t xml:space="preserve">Pag. fattura n. 1 del 08/07/2022                                                          </t>
  </si>
  <si>
    <t xml:space="preserve">VIA PANCIATICHI, 40           </t>
  </si>
  <si>
    <t xml:space="preserve">Pag. fattura n. 503118 del 10/07/2022                                                     </t>
  </si>
  <si>
    <t xml:space="preserve">CIG91383927A3 CUPJ44I19000430007 Pag. fattura n. 173 del 19/07/2022                       </t>
  </si>
  <si>
    <t xml:space="preserve">Ordine Missione n. 137                                                                    </t>
  </si>
  <si>
    <t xml:space="preserve">spese carta credito giugno scad. 16/7                                                     </t>
  </si>
  <si>
    <t xml:space="preserve">Pag. missione 136 Brandini                                                                </t>
  </si>
  <si>
    <t xml:space="preserve">T.M.P. Srl                    </t>
  </si>
  <si>
    <t xml:space="preserve">CIG9083072422 CUPJ44I19000440007 Pag. fattura n. 145 del 27/07/2022                       </t>
  </si>
  <si>
    <t xml:space="preserve">Piazzale Premuda 9/A          </t>
  </si>
  <si>
    <t xml:space="preserve">PIOMBINO (LI)                 </t>
  </si>
  <si>
    <t xml:space="preserve">Pag. fattura n. 982 del 30/07/2022                                                        </t>
  </si>
  <si>
    <t xml:space="preserve">Pag. fattura n. 963 del 30/07/2022                                                        </t>
  </si>
  <si>
    <t xml:space="preserve">Pag. fattura n. 865 del 30/08/2022                                                        </t>
  </si>
  <si>
    <t xml:space="preserve">Pag. fattura n. 502 del 30/08/2022                                                        </t>
  </si>
  <si>
    <t xml:space="preserve">oneri telepass+Autostrade luglio e agosto                                                 </t>
  </si>
  <si>
    <t xml:space="preserve">Riaccredito Stipendio Luglio stornato dalle poste                                         </t>
  </si>
  <si>
    <t xml:space="preserve">Rimborso spese Raccomandata+Ferramenta                                                    </t>
  </si>
  <si>
    <t xml:space="preserve">Pag. fattura n. 4422 del 28/08/2022                                                       </t>
  </si>
  <si>
    <t xml:space="preserve">Turni luglio-agosto assegnati CNR                                                         </t>
  </si>
  <si>
    <t xml:space="preserve">Responsabilit√† luglio-agosto assegnati CNR                                                </t>
  </si>
  <si>
    <t xml:space="preserve">Taylor &amp; Francis Group        </t>
  </si>
  <si>
    <t xml:space="preserve">Pag. fattura n. 13314 del 06/12/2021                                                      </t>
  </si>
  <si>
    <t>Sheepen Place Colchester C033L</t>
  </si>
  <si>
    <t xml:space="preserve">Mod. F.24 IVA Split luglio scad. 22/08                                                    </t>
  </si>
  <si>
    <t xml:space="preserve">Liquidazione IVA II¬∞ trimestre                                                            </t>
  </si>
  <si>
    <t xml:space="preserve">Mod. F24 IRAP luglio scad. 22/08                                                          </t>
  </si>
  <si>
    <t xml:space="preserve">Mod. F24 su retribuzioni  luglio                                                          </t>
  </si>
  <si>
    <t xml:space="preserve">Mod.F24 su retribuzioni  luglio                                                           </t>
  </si>
  <si>
    <t xml:space="preserve">Ordine Missione n. 148                                                                    </t>
  </si>
  <si>
    <t xml:space="preserve">Nota spese Missione n.10                                                                  </t>
  </si>
  <si>
    <t xml:space="preserve">Nota spese Missione n.9                                                                   </t>
  </si>
  <si>
    <t xml:space="preserve">Nota spese Missione n.11                                                                  </t>
  </si>
  <si>
    <t xml:space="preserve">Ordine Missione n. 140                                                                    </t>
  </si>
  <si>
    <t xml:space="preserve">Ordine Missione n. 138                                                                    </t>
  </si>
  <si>
    <t xml:space="preserve">Mod. F24 I¬∞ acconto IRES 2022                                                             </t>
  </si>
  <si>
    <t xml:space="preserve">Mod. F24 I¬∞ acconto IRAP 2022                                                             </t>
  </si>
  <si>
    <t xml:space="preserve">Rimborso spese Fatt. OBI n. 15840                                                         </t>
  </si>
  <si>
    <t xml:space="preserve">CIG87009857F6 Pag. fattura n. 141 del 19/07/2022                                          </t>
  </si>
  <si>
    <t xml:space="preserve">Ma. Pe. System S.r.l          </t>
  </si>
  <si>
    <t xml:space="preserve">CIG9302782290 Pag. fattura n. 1 del 26/07/2022                                            </t>
  </si>
  <si>
    <t xml:space="preserve">CIG8044642895 Pag. fattura n. 204 del 05/08/2022                                          </t>
  </si>
  <si>
    <t xml:space="preserve">CIG8082880B93 Pag. fattura n. 24672 del 03/08/2022                                        </t>
  </si>
  <si>
    <t xml:space="preserve">CIG7570303BA7 Pag. fattura n. 49 del 11/08/2022                                           </t>
  </si>
  <si>
    <t xml:space="preserve">CIG0198991490 Pag. fattura n. 2470 del 14/07/2022                                         </t>
  </si>
  <si>
    <t xml:space="preserve">Abbonamento RAI 2020-2021                                                                 </t>
  </si>
  <si>
    <t>AUTORITA'NAZIONALE ANTICORRUZI</t>
  </si>
  <si>
    <t xml:space="preserve">MAV n. 01030656003521611                                                                  </t>
  </si>
  <si>
    <t xml:space="preserve">MAV n. 01030652669651139                                                                  </t>
  </si>
  <si>
    <t xml:space="preserve">MAV n. 01030654176791246                                                                  </t>
  </si>
  <si>
    <t xml:space="preserve">CIG91383927A3 CUPJ44I19000430007 Pag. fattura n. 195 del 31/08/2022                       </t>
  </si>
  <si>
    <t xml:space="preserve">SCUBLA S.r.l.                 </t>
  </si>
  <si>
    <t xml:space="preserve">CIG93018490A1 CUPJ42F20000800006 Pag. fattura n. 348 del 31/08/2022                       </t>
  </si>
  <si>
    <t xml:space="preserve">Saldo turni luglio-agosto dipendenti assegnati CNR                                        </t>
  </si>
  <si>
    <t xml:space="preserve">Ordine di Missione N 145                                                                  </t>
  </si>
  <si>
    <t xml:space="preserve">Ordine di Missione N 156                                                                  </t>
  </si>
  <si>
    <t xml:space="preserve">Ordine di Missione N 160                                                                  </t>
  </si>
  <si>
    <t xml:space="preserve">Ordine di Missione N 161                                                                  </t>
  </si>
  <si>
    <t xml:space="preserve">Ordine Missione n. 162                                                                    </t>
  </si>
  <si>
    <t xml:space="preserve">Ordine di Missione N 158                                                                  </t>
  </si>
  <si>
    <t xml:space="preserve">Ordine di Missione N 150                                                                  </t>
  </si>
  <si>
    <t xml:space="preserve">Giovanni Vitale               </t>
  </si>
  <si>
    <t xml:space="preserve">Ordine Missione n. 151                                                                    </t>
  </si>
  <si>
    <t xml:space="preserve">Ordine Missione n. 13                                                                     </t>
  </si>
  <si>
    <t xml:space="preserve">Ordine di Missione N. 12                                                                  </t>
  </si>
  <si>
    <t xml:space="preserve">Ordine di Missione N. 146                                                                 </t>
  </si>
  <si>
    <t xml:space="preserve">Ordine Missione n. 152                                                                    </t>
  </si>
  <si>
    <t xml:space="preserve">Ordine Missione n. 144                                                                    </t>
  </si>
  <si>
    <t xml:space="preserve">Ordine di Missione N123                                                                   </t>
  </si>
  <si>
    <t xml:space="preserve">Ordine Missione n. 119                                                                    </t>
  </si>
  <si>
    <t xml:space="preserve">Ordine di Missione N 39                                                                   </t>
  </si>
  <si>
    <t xml:space="preserve">Ordine di Missione N. 50                                                                  </t>
  </si>
  <si>
    <t xml:space="preserve">Ordine Missione n. 67                                                                     </t>
  </si>
  <si>
    <t xml:space="preserve">Ordine di Missione N. 82                                                                  </t>
  </si>
  <si>
    <t xml:space="preserve">Ordine di Missione N. 89                                                                  </t>
  </si>
  <si>
    <t xml:space="preserve">Ordine di Missione N. 155                                                                 </t>
  </si>
  <si>
    <t xml:space="preserve">Ordine di Missione N. 153                                                                 </t>
  </si>
  <si>
    <t xml:space="preserve">Mod. F24 ravvedimento esercizio 2018                                                      </t>
  </si>
  <si>
    <t xml:space="preserve">Mod. F24 su retribuzioni agosto scad. 16/9                                                </t>
  </si>
  <si>
    <t xml:space="preserve">Mod. F24 su retribuzioni agosto IRAP scad. 16/9                                           </t>
  </si>
  <si>
    <t xml:space="preserve">Mod. IVA split scad. 16/09                                                                </t>
  </si>
  <si>
    <t xml:space="preserve">Mod. F24 IVA Split No√©-Scubla                                                             </t>
  </si>
  <si>
    <t xml:space="preserve">Pratica n. 354438/MSS-periodo esercizio 2022-vostra richiesta prot.U105398 del 08/08/22   </t>
  </si>
  <si>
    <t xml:space="preserve">31017847001_09_2022_5-Montagnani_Bartolini_Bendoni_Orlandi_Perna                          </t>
  </si>
  <si>
    <t xml:space="preserve">Comenso AU Gozzini settembre                                                              </t>
  </si>
  <si>
    <t xml:space="preserve">Stipendi settembre dipendenti LaMMA                                                       </t>
  </si>
  <si>
    <t xml:space="preserve">Anticipo a Missione Capecchi                                                              </t>
  </si>
  <si>
    <t xml:space="preserve">spese carta credito agosto                                                                </t>
  </si>
  <si>
    <t xml:space="preserve">Ordine Missioni n.  164                                                                   </t>
  </si>
  <si>
    <t xml:space="preserve">Ordine Missioni n. 157                                                                    </t>
  </si>
  <si>
    <t xml:space="preserve">Ordine Missioni n.   149                                                                  </t>
  </si>
  <si>
    <t xml:space="preserve">Grifoni Daniele               </t>
  </si>
  <si>
    <t xml:space="preserve">Ordine Missioni n.   165                                                                  </t>
  </si>
  <si>
    <t xml:space="preserve">Ordine Missioni n. 162                                                                    </t>
  </si>
  <si>
    <t xml:space="preserve">Ordine Missioni n. 147                                                                    </t>
  </si>
  <si>
    <t xml:space="preserve">Ordine Missioni n. 170                                                                    </t>
  </si>
  <si>
    <t xml:space="preserve">Roberto Vallorani             </t>
  </si>
  <si>
    <t xml:space="preserve">Ordine Missioni n.  107                                                                   </t>
  </si>
  <si>
    <t xml:space="preserve">Ordine Missioni n.   154                                                                  </t>
  </si>
  <si>
    <t xml:space="preserve">Saldo Accordo di collaborazione Universit√† di Torino                                      </t>
  </si>
  <si>
    <t xml:space="preserve">Ordine Missione n. 166                                                                    </t>
  </si>
  <si>
    <t xml:space="preserve">DOTT. ROBERTO NEVINI          </t>
  </si>
  <si>
    <t xml:space="preserve">CIG828137787C Pag. fattura n. 1 del 04/08/2022                                            </t>
  </si>
  <si>
    <t xml:space="preserve">Via Dei Macellai 4            </t>
  </si>
  <si>
    <t xml:space="preserve">Greve in Chianti (FI)         </t>
  </si>
  <si>
    <t xml:space="preserve">CIG8816530EB4 Pag. fattura n. 498 del 08/08/2022                                          </t>
  </si>
  <si>
    <t xml:space="preserve">BASIC INFORMATICA SRL         </t>
  </si>
  <si>
    <t xml:space="preserve">CIG9249828F86 CUPJ46C18000060007 Pag. fattura n. 10 del 26/08/2022                        </t>
  </si>
  <si>
    <t xml:space="preserve">Corso di Porta Nuova 34       </t>
  </si>
  <si>
    <t xml:space="preserve">Ghiori s.a.s                  </t>
  </si>
  <si>
    <t xml:space="preserve">CIG9366392F2E Pag. fattura n. 354 del 07/09/2022                                          </t>
  </si>
  <si>
    <t xml:space="preserve">Via Baldanzese 9              </t>
  </si>
  <si>
    <t xml:space="preserve">Calenzano                     </t>
  </si>
  <si>
    <t xml:space="preserve">CIG7829859C0A Polizza ALL RISKS                                                           </t>
  </si>
  <si>
    <t xml:space="preserve">CIG7829859C0A Polizza FURTO                                                               </t>
  </si>
  <si>
    <t xml:space="preserve">CIG915094812F Polizza RC professionale                                                    </t>
  </si>
  <si>
    <t xml:space="preserve">CIG7830025509 Polizza KASKO                                                               </t>
  </si>
  <si>
    <t xml:space="preserve">CIG7829859C0A Polizza ELETTRONICA VARIA                                                   </t>
  </si>
  <si>
    <t xml:space="preserve">CIG783006560B Polizza RC TERZI                                                            </t>
  </si>
  <si>
    <t xml:space="preserve">CIG7829935AC2 Polizza infortuni                                                           </t>
  </si>
  <si>
    <t xml:space="preserve">Pag. Missione n. 169                                                                      </t>
  </si>
  <si>
    <t xml:space="preserve">Pag. Missione n.163                                                                       </t>
  </si>
  <si>
    <t xml:space="preserve">Pag. Missione n.168                                                                       </t>
  </si>
  <si>
    <t xml:space="preserve">Pag. Missione n.172                                                                       </t>
  </si>
  <si>
    <t xml:space="preserve">Rimborso acquisto mouse scontrino Euronics                                                </t>
  </si>
  <si>
    <t xml:space="preserve">Pag. fattura n. 1918691 del 28/09/2022-Manuscript ID water 1918691)                       </t>
  </si>
  <si>
    <t xml:space="preserve">Ordine Missione n. 14                                                                     </t>
  </si>
  <si>
    <t xml:space="preserve">Ordine Missione n. 175                                                                    </t>
  </si>
  <si>
    <t xml:space="preserve">Pag. fattura n. 444 del 30/09/2022                                                        </t>
  </si>
  <si>
    <t xml:space="preserve">Pag. fattura n. 225 del 30/09/2022                                                        </t>
  </si>
  <si>
    <t xml:space="preserve">commissioni addebito telepass+autostrade settembre                                        </t>
  </si>
  <si>
    <t xml:space="preserve">Turni assegnati settembre                                                                 </t>
  </si>
  <si>
    <t xml:space="preserve">Responsabilit√† settembre assegnati Lamma                                                  </t>
  </si>
  <si>
    <t xml:space="preserve">CIG91383927A3 CUPJ42F20000800006 Pag. fattura n. 208 del 15/09/2022                       </t>
  </si>
  <si>
    <t xml:space="preserve">CIG8825000C5F CUPJ42F20000800006 Pag. fattura n. 70 del 19/09/2022                        </t>
  </si>
  <si>
    <t xml:space="preserve">CIG8825000C5F CUPJ42F20000800006 Pag. fattura n. 71 del 22/09/2022                        </t>
  </si>
  <si>
    <t xml:space="preserve">RC RADIOCOMUNICAZIONI         </t>
  </si>
  <si>
    <t xml:space="preserve">CIG9325828CB6 Pag. fattura n. 466 del 23/09/2022                                          </t>
  </si>
  <si>
    <t xml:space="preserve">VIA DE BERNARDI,58            </t>
  </si>
  <si>
    <t xml:space="preserve">CIG8092888E6F Pag. fattura n. 1806 del 26/09/2022                                         </t>
  </si>
  <si>
    <t xml:space="preserve">Pag. fattura n. 17 del 31/08/2022                                                         </t>
  </si>
  <si>
    <t xml:space="preserve">Pag. fattura n. 493914 del 08/09/2022                                                     </t>
  </si>
  <si>
    <t xml:space="preserve">CIG7570303BA7 Pag. fattura n. 55 del 11/09/2022                                           </t>
  </si>
  <si>
    <t xml:space="preserve">Pag. fattura n. 1705 del 26/08/2022                                                       </t>
  </si>
  <si>
    <t xml:space="preserve">Pag. fattura n. 1851 del 12/09/2022                                                       </t>
  </si>
  <si>
    <t xml:space="preserve">CUPJ42F20000800006 Pag. fattura n. 19 del 23/09/2022                                      </t>
  </si>
  <si>
    <t xml:space="preserve">DHI srl                       </t>
  </si>
  <si>
    <t xml:space="preserve">CIG93058316AC CUPJ44I19000430007 Pag. fattura n. 412726 del 12/10/2022                    </t>
  </si>
  <si>
    <t xml:space="preserve">Via Bombrini 11               </t>
  </si>
  <si>
    <t xml:space="preserve">Genova (GE)                   </t>
  </si>
  <si>
    <t xml:space="preserve">Pag. fattura n. 1922 del 22/09/2022                                                       </t>
  </si>
  <si>
    <t xml:space="preserve">Mod. F24 su retribuzioni settembre                                                        </t>
  </si>
  <si>
    <t xml:space="preserve">Mod. F24 IVA INTRA settembre                                                              </t>
  </si>
  <si>
    <t xml:space="preserve">CIG9083072422 CUPJ44I19000430007 Pag. fattura n. 195 del 12/10/2022                       </t>
  </si>
  <si>
    <t xml:space="preserve">Mod. F24 IVA SPLIT interessi                                                              </t>
  </si>
  <si>
    <t xml:space="preserve">Mod. F24 IVA SPLIT settembre                                                              </t>
  </si>
  <si>
    <t xml:space="preserve">Mod. F24 IVA split su Fatt. S.T.M.P                                                       </t>
  </si>
  <si>
    <t xml:space="preserve">31017847001_10_2022_6-Montagnani_Bartolini_Bendoni_Orlandi_Perna_Benedetti                </t>
  </si>
  <si>
    <t xml:space="preserve">Stipendi ottobre                                                                          </t>
  </si>
  <si>
    <t xml:space="preserve">Stipendi _Ottobre                                                                         </t>
  </si>
  <si>
    <t xml:space="preserve">CIG923236549D Pag. fattura n. 303499 del 27/07/2022                                       </t>
  </si>
  <si>
    <t xml:space="preserve">T.T. Tecnosistemi S.p.A       </t>
  </si>
  <si>
    <t xml:space="preserve">CIG9416050246 CUPJ91G17000040006 Pag. fattura n. 10231 del 30/09/2022                     </t>
  </si>
  <si>
    <t xml:space="preserve">Via Rimini, 5                 </t>
  </si>
  <si>
    <t xml:space="preserve">Prato (PO)                    </t>
  </si>
  <si>
    <t xml:space="preserve">CIG9097587E47 Pag. fattura n. 29070 del 03/10/2022                                        </t>
  </si>
  <si>
    <t xml:space="preserve">Pag. fattura n. 440679 del 11/08/2022                                                     </t>
  </si>
  <si>
    <t xml:space="preserve">Pag. fattura n. 7672 del 14/09/2022                                                       </t>
  </si>
  <si>
    <t xml:space="preserve">Pag. fattura n. 537184 del 11/08/2022                                                     </t>
  </si>
  <si>
    <t xml:space="preserve">Pag. fattura n. 28019 del 11/08/2022                                                      </t>
  </si>
  <si>
    <t xml:space="preserve">CIG8082880B93 Pag. fattura n. 30419 del 04/10/2022                                        </t>
  </si>
  <si>
    <t xml:space="preserve">CIG7570303BA7 Pag. fattura n. 62 del 01/10/2022                                           </t>
  </si>
  <si>
    <t xml:space="preserve">Ordine Missione n. 167                                                                    </t>
  </si>
  <si>
    <t xml:space="preserve">Ordine Missione n. 174                                                                    </t>
  </si>
  <si>
    <t xml:space="preserve">Ordine Missione n. 183                                                                    </t>
  </si>
  <si>
    <t xml:space="preserve">Ordine Missione n. 173                                                                    </t>
  </si>
  <si>
    <t xml:space="preserve">Nota spese n. 15                                                                          </t>
  </si>
  <si>
    <t xml:space="preserve">Pasi Francesco                </t>
  </si>
  <si>
    <t xml:space="preserve">Ordine Missione n. 180                                                                    </t>
  </si>
  <si>
    <t xml:space="preserve">Manetti Francesco             </t>
  </si>
  <si>
    <t xml:space="preserve">Ordine Missione n. 177                                                                    </t>
  </si>
  <si>
    <t xml:space="preserve">Pag. fattura n. 515 del 30/10/2022                                                        </t>
  </si>
  <si>
    <t xml:space="preserve">Oneri bancari su RID telepass Ottobre                                                     </t>
  </si>
  <si>
    <t xml:space="preserve">Turni assegnati CNR ottobre                                                               </t>
  </si>
  <si>
    <t xml:space="preserve">Responsabilit√† ottobre assegnati CNR                                                      </t>
  </si>
  <si>
    <t xml:space="preserve">CNR-ISMARI stituto di Scienze </t>
  </si>
  <si>
    <t xml:space="preserve">Nota debito n. 15 ISMAR-VENEZIA                                                           </t>
  </si>
  <si>
    <t xml:space="preserve">Rimborso ritenute previdenziali anni 2018-2019-2020-2021- Bernardo Gozzini                </t>
  </si>
  <si>
    <t xml:space="preserve">spese carta credito settembre                                                             </t>
  </si>
  <si>
    <t xml:space="preserve">Mod. F23 pagamento marca da bollo.                                                        </t>
  </si>
  <si>
    <t xml:space="preserve">Nota devito n. 11 CNR IGG                                                                 </t>
  </si>
  <si>
    <t xml:space="preserve">SIAP+MICROS S.R.L             </t>
  </si>
  <si>
    <t xml:space="preserve">CIG89482655E0 CUPJ54I19000830007 Pag. fattura n. 220261 del 31/10/2022                    </t>
  </si>
  <si>
    <t xml:space="preserve">VIA  DEL LAVORO 1             </t>
  </si>
  <si>
    <t xml:space="preserve">CASTELLO ROGANZUOLO (IT)      </t>
  </si>
  <si>
    <t xml:space="preserve">Ordine Missione 193                                                                       </t>
  </si>
  <si>
    <t xml:space="preserve">Ordine n. 187                                                                             </t>
  </si>
  <si>
    <t xml:space="preserve">Ordine Missione 188                                                                       </t>
  </si>
  <si>
    <t xml:space="preserve">Ordine Missione n. 182                                                                    </t>
  </si>
  <si>
    <t xml:space="preserve">Giulio Betti                  </t>
  </si>
  <si>
    <t xml:space="preserve">Ordine di Missione n. 181/bis                                                             </t>
  </si>
  <si>
    <t xml:space="preserve">Bottai Lorenzo                </t>
  </si>
  <si>
    <t xml:space="preserve">Ordine Missione n. 181                                                                    </t>
  </si>
  <si>
    <t xml:space="preserve">Ordine Missione n. 186                                                                    </t>
  </si>
  <si>
    <t xml:space="preserve">Ordine Missione N. 191                                                                    </t>
  </si>
  <si>
    <t xml:space="preserve">Ordine mIssione n. 189                                                                    </t>
  </si>
  <si>
    <t xml:space="preserve">Nota spese 16                                                                             </t>
  </si>
  <si>
    <t xml:space="preserve">Mod. F24 su retribuzioni Ottobre                                                          </t>
  </si>
  <si>
    <t xml:space="preserve">Mod. F24 su IRAP  retribuzioni Ottobre                                                    </t>
  </si>
  <si>
    <t xml:space="preserve">Mod. F24 IVA split ottobre                                                                </t>
  </si>
  <si>
    <t xml:space="preserve">Mod. IVA Split Siap +Micros                                                               </t>
  </si>
  <si>
    <t xml:space="preserve">Mod. F24 liquidazione IVA III¬∞ trim. 2022                                                 </t>
  </si>
  <si>
    <t xml:space="preserve">Mod. F24 IVA INTRA ottobre                                                                </t>
  </si>
  <si>
    <t xml:space="preserve">Ordine Missione n. 178 Ortolani                                                           </t>
  </si>
  <si>
    <t xml:space="preserve">CIG8693396154 Pag. fattura n. 271 del 17/10/2022                                          </t>
  </si>
  <si>
    <t xml:space="preserve">SIGMA SERVICE SRL             </t>
  </si>
  <si>
    <t xml:space="preserve">CIG922564289D Pag. fattura n. 263 del 21/10/2022                                          </t>
  </si>
  <si>
    <t xml:space="preserve">Via Azalee 3B                 </t>
  </si>
  <si>
    <t xml:space="preserve">Civitavecchia (RM)            </t>
  </si>
  <si>
    <t xml:space="preserve">CIG9083072422 CUPJ44I19000440007 Pag. fattura n. 211 del 29/10/2022                       </t>
  </si>
  <si>
    <t xml:space="preserve">Pag. fattura n. 2162 del 14/10/2022                                                       </t>
  </si>
  <si>
    <t xml:space="preserve">CIG8082880B93 Pag. fattura n. 33904 del 03/11/2022                                        </t>
  </si>
  <si>
    <t xml:space="preserve">31017847001_11_2022_6-Montagnani_Bartolini_Bendoni_Orlandi_Perna_Benedetti                </t>
  </si>
  <si>
    <t xml:space="preserve">Stipendio_novembre                                                                        </t>
  </si>
  <si>
    <t xml:space="preserve">Stipendi_novembre                                                                         </t>
  </si>
  <si>
    <t xml:space="preserve">Distribuzione Fondi assegnati CNR                                                         </t>
  </si>
  <si>
    <t xml:space="preserve">Rimborso spese fatt. San Marco n. 5829/1 del 07/11                                        </t>
  </si>
  <si>
    <t xml:space="preserve">Rimborso spese fatt. San Marco n. 5827/1 del 07/11                                        </t>
  </si>
  <si>
    <t xml:space="preserve">Rimborso spese fatt. San Marco n. 5828/1 del 07/11                                        </t>
  </si>
  <si>
    <t xml:space="preserve">Ordine Missione n. 199                                                                    </t>
  </si>
  <si>
    <t xml:space="preserve">Ordine Missione n. 200                                                                    </t>
  </si>
  <si>
    <t xml:space="preserve">PLANETEK ITALIA S.R.L.        </t>
  </si>
  <si>
    <t xml:space="preserve">CIG9335782306 Pag. fattura n. 2103 del 31/10/2022                                         </t>
  </si>
  <si>
    <t xml:space="preserve">Via Massaua 12                </t>
  </si>
  <si>
    <t xml:space="preserve">BARI                          </t>
  </si>
  <si>
    <t xml:space="preserve">CIG8044642895 Pag. fattura n. 289 del 03/11/2022                                          </t>
  </si>
  <si>
    <t xml:space="preserve">saldo arrotondamento distribuzione fondo                                                  </t>
  </si>
  <si>
    <t xml:space="preserve">Universit√† di Siena           </t>
  </si>
  <si>
    <t>saldo accordo collaborazione Progetto : Analisi, aggiornamento e verifica della banca dati</t>
  </si>
  <si>
    <t xml:space="preserve">spese carte credito ottobre                                                               </t>
  </si>
  <si>
    <t xml:space="preserve">CIG9442838C6B Pag. fattura n. 4113 del 03/11/2022                                         </t>
  </si>
  <si>
    <t xml:space="preserve">CIG90011006B2 Pag. fattura n. 76 del 08/11/2022                                           </t>
  </si>
  <si>
    <t xml:space="preserve">CIG9083072422 CUPJ44I19000430007 Pag. fattura n. 227 del 22/11/2022                       </t>
  </si>
  <si>
    <t xml:space="preserve">CIG9083072422 CUPJ44I19000430007 Pag. fattura n. 228 del 22/11/2022                       </t>
  </si>
  <si>
    <t xml:space="preserve">Pag. fattura n. 25 del 31/10/2022                                                         </t>
  </si>
  <si>
    <t xml:space="preserve">Pag. fattura n. 3111 del 11/11/2022                                                       </t>
  </si>
  <si>
    <t xml:space="preserve">31017847001_13_2022_6-Montagnani_Bartolini_Bendoni_Orlandi_Perna_Benedetti                </t>
  </si>
  <si>
    <t xml:space="preserve">Pagamento_tredicesime                                                                     </t>
  </si>
  <si>
    <t xml:space="preserve">Mod. F24 IVA Split Fatt. S.T.M.P                                                          </t>
  </si>
  <si>
    <t xml:space="preserve">Ordine di Missione n. 207                                                                 </t>
  </si>
  <si>
    <t xml:space="preserve">Lorenzo Gardin                </t>
  </si>
  <si>
    <t xml:space="preserve">Ordine di Missione n. 196                                                                 </t>
  </si>
  <si>
    <t xml:space="preserve">Rimborso spese sostenute caricatore Apple                                                 </t>
  </si>
  <si>
    <t xml:space="preserve">Pag. fattura n. 347 del 30/11/2022                                                        </t>
  </si>
  <si>
    <t xml:space="preserve">CIG7570303BA7 Pag. fattura n. 63 del 01/11/2022                                           </t>
  </si>
  <si>
    <t xml:space="preserve">Pag. fattura n. 2466 del 21/11/2022                                                       </t>
  </si>
  <si>
    <t xml:space="preserve">Pag. fattura n. 386 del 06/10/2022                                                        </t>
  </si>
  <si>
    <t xml:space="preserve">Pag. fattura n. 410226 del 11/10/2022                                                     </t>
  </si>
  <si>
    <t xml:space="preserve">Pag. fattura n. 37626 del 11/10/2022                                                      </t>
  </si>
  <si>
    <t xml:space="preserve">Pag. fattura n. 708288 del 11/10/2022                                                     </t>
  </si>
  <si>
    <t xml:space="preserve">Oneri bancari Rid Telepass                                                                </t>
  </si>
  <si>
    <t xml:space="preserve">II acconto IRES                                                                           </t>
  </si>
  <si>
    <t xml:space="preserve">II¬∞ acconto IRAP commerciale                                                              </t>
  </si>
  <si>
    <t xml:space="preserve">31017847001_12_2022_6-Montagnani_Bartolini_Bendoni_Orlandi_Perna_Benedetti                </t>
  </si>
  <si>
    <t xml:space="preserve">Stipendi _dicembre                                                                        </t>
  </si>
  <si>
    <t xml:space="preserve">Pag. fattura n. 0 del   /  /                                                              </t>
  </si>
  <si>
    <t xml:space="preserve">Ordine Missione n. 198                                                                    </t>
  </si>
  <si>
    <t xml:space="preserve">Rimborso spese carburante                                                                 </t>
  </si>
  <si>
    <t xml:space="preserve">CIG91383927A3 CUPJ42F20000800006 Pag. fattura n. 302 del 29/11/2022                       </t>
  </si>
  <si>
    <t xml:space="preserve">ELDES S.L.R                   </t>
  </si>
  <si>
    <t xml:space="preserve">CIG9434977553 Pag. fattura n. 40 del 30/11/2022                                           </t>
  </si>
  <si>
    <t xml:space="preserve">VIA DI PORTO 2/B              </t>
  </si>
  <si>
    <t xml:space="preserve">SCANDICCI                     </t>
  </si>
  <si>
    <t xml:space="preserve">Italware S.r.l.               </t>
  </si>
  <si>
    <t xml:space="preserve">CIG84678334D9 Pag. fattura n. 5276 del 30/11/2022                                         </t>
  </si>
  <si>
    <t xml:space="preserve">Via della Maglianella, 65/E   </t>
  </si>
  <si>
    <t xml:space="preserve">ROMA (RM)                     </t>
  </si>
  <si>
    <t xml:space="preserve">CIG8825000C5F Pag. fattura n. 94 del 30/11/2022                                           </t>
  </si>
  <si>
    <t xml:space="preserve">Master Informatica SNC        </t>
  </si>
  <si>
    <t xml:space="preserve">CIG9478754340 Pag. fattura n. 718 del 30/11/2022                                          </t>
  </si>
  <si>
    <t xml:space="preserve">Via fratelli Lumiere 19       </t>
  </si>
  <si>
    <t xml:space="preserve">Arezzo                        </t>
  </si>
  <si>
    <t xml:space="preserve">Pag. fattura n. 19 del 28/11/2022                                                         </t>
  </si>
  <si>
    <t xml:space="preserve">Turni assegnati CNR novembre                                                              </t>
  </si>
  <si>
    <t xml:space="preserve">Responsabilit√† assegnati CNR novembre                                                     </t>
  </si>
  <si>
    <t xml:space="preserve">Mof. F24 scad. 16/12/2022 IVA split comp. novembre                                        </t>
  </si>
  <si>
    <t xml:space="preserve">Mod. F24 IRAP su retribuzioni Novembre                                                    </t>
  </si>
  <si>
    <t xml:space="preserve">Mod. F24 su retrb. novembre                                                               </t>
  </si>
  <si>
    <t xml:space="preserve">Ordine di Missione n. 215                                                                 </t>
  </si>
  <si>
    <t xml:space="preserve">Ordine di Missione n. 214                                                                 </t>
  </si>
  <si>
    <t xml:space="preserve">Ordine di Missione n. 204                                                                 </t>
  </si>
  <si>
    <t xml:space="preserve">Ordine di Missione n. 203                                                                 </t>
  </si>
  <si>
    <t xml:space="preserve">Ordine di Missione n.217                                                                  </t>
  </si>
  <si>
    <t xml:space="preserve">Ordine di Missione n. 209                                                                 </t>
  </si>
  <si>
    <t xml:space="preserve">Ordine di Missione n. 205                                                                 </t>
  </si>
  <si>
    <t xml:space="preserve">Ordine di Missione n. 212                                                                 </t>
  </si>
  <si>
    <t xml:space="preserve">Pag. fattura n. 6302 del 21/12/2022                                                       </t>
  </si>
  <si>
    <t xml:space="preserve">CIG93018490A1 Pag. fattura n. 582 del 22/12/2022                                          </t>
  </si>
  <si>
    <t xml:space="preserve">Mod. F24 acconto IVA                                                                      </t>
  </si>
  <si>
    <t>Nota Debito n. 7/22 Accordo di collaborazione Sviluppo e implementazione del DB Geobasi</t>
  </si>
  <si>
    <t>CODICE FISCALE/
PARTITA IVA</t>
  </si>
  <si>
    <t>Integrazione contributo di istruttoria rinnovo prat n. 354438/MSS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</si>
</sst>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 2013-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1"/>
  <sheetViews>
    <sheetView tabSelected="1" topLeftCell="E137" workbookViewId="0">
      <selection activeCell="I495" sqref="I495"/>
    </sheetView>
  </sheetViews>
  <sheetFormatPr baseColWidth="10" defaultRowHeight="16" x14ac:dyDescent="0.2"/>
  <cols>
    <col min="2" max="2" width="11.1640625" customWidth="1"/>
    <col min="3" max="3" width="13.1640625" customWidth="1"/>
    <col min="4" max="4" width="16.6640625" customWidth="1"/>
    <col min="5" max="5" width="37.33203125" customWidth="1"/>
    <col min="6" max="6" width="62.33203125" style="2" customWidth="1"/>
    <col min="7" max="7" width="30.1640625" customWidth="1"/>
    <col min="8" max="8" width="10.83203125" customWidth="1"/>
    <col min="9" max="9" width="29.33203125" customWidth="1"/>
    <col min="10" max="10" width="21.5" customWidth="1"/>
  </cols>
  <sheetData>
    <row r="1" spans="1:10" s="4" customFormat="1" ht="5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891</v>
      </c>
    </row>
    <row r="2" spans="1:10" ht="17" x14ac:dyDescent="0.2">
      <c r="A2">
        <v>2022</v>
      </c>
      <c r="B2">
        <v>1</v>
      </c>
      <c r="C2" s="1">
        <v>44571</v>
      </c>
      <c r="D2">
        <v>2983.34</v>
      </c>
      <c r="E2" t="s">
        <v>9</v>
      </c>
      <c r="F2" s="2" t="s">
        <v>10</v>
      </c>
      <c r="G2" t="s">
        <v>11</v>
      </c>
      <c r="H2">
        <v>56023</v>
      </c>
      <c r="I2" t="s">
        <v>12</v>
      </c>
      <c r="J2" t="str">
        <f>"01187240500"</f>
        <v>01187240500</v>
      </c>
    </row>
    <row r="3" spans="1:10" ht="17" x14ac:dyDescent="0.2">
      <c r="A3">
        <v>2022</v>
      </c>
      <c r="B3">
        <v>2</v>
      </c>
      <c r="C3" s="1">
        <v>44571</v>
      </c>
      <c r="D3">
        <v>19750</v>
      </c>
      <c r="E3" t="s">
        <v>13</v>
      </c>
      <c r="F3" s="2" t="s">
        <v>14</v>
      </c>
      <c r="G3" t="s">
        <v>15</v>
      </c>
      <c r="H3">
        <v>50145</v>
      </c>
      <c r="I3" t="s">
        <v>16</v>
      </c>
      <c r="J3" t="str">
        <f>"04555290487"</f>
        <v>04555290487</v>
      </c>
    </row>
    <row r="4" spans="1:10" ht="17" x14ac:dyDescent="0.2">
      <c r="A4">
        <v>2022</v>
      </c>
      <c r="B4">
        <v>3</v>
      </c>
      <c r="C4" s="1">
        <v>44571</v>
      </c>
      <c r="D4">
        <v>639.52</v>
      </c>
      <c r="E4" t="s">
        <v>17</v>
      </c>
      <c r="F4" s="2" t="s">
        <v>18</v>
      </c>
      <c r="G4" t="s">
        <v>19</v>
      </c>
      <c r="H4">
        <v>0</v>
      </c>
      <c r="I4" t="s">
        <v>20</v>
      </c>
      <c r="J4" t="str">
        <f>"08639941007"</f>
        <v>08639941007</v>
      </c>
    </row>
    <row r="5" spans="1:10" ht="17" x14ac:dyDescent="0.2">
      <c r="A5">
        <v>2022</v>
      </c>
      <c r="B5">
        <v>4</v>
      </c>
      <c r="C5" s="1">
        <v>44571</v>
      </c>
      <c r="D5">
        <v>34</v>
      </c>
      <c r="E5" t="s">
        <v>21</v>
      </c>
      <c r="F5" s="2" t="s">
        <v>22</v>
      </c>
      <c r="G5" t="s">
        <v>23</v>
      </c>
      <c r="H5">
        <v>143</v>
      </c>
      <c r="I5" t="s">
        <v>24</v>
      </c>
      <c r="J5" t="str">
        <f>"10191231009"</f>
        <v>10191231009</v>
      </c>
    </row>
    <row r="6" spans="1:10" ht="17" x14ac:dyDescent="0.2">
      <c r="A6">
        <v>2022</v>
      </c>
      <c r="B6">
        <v>5</v>
      </c>
      <c r="C6" s="1">
        <v>44571</v>
      </c>
      <c r="D6">
        <v>3000</v>
      </c>
      <c r="E6" t="s">
        <v>25</v>
      </c>
      <c r="F6" s="2" t="s">
        <v>26</v>
      </c>
      <c r="G6" t="s">
        <v>27</v>
      </c>
      <c r="H6">
        <v>50058</v>
      </c>
      <c r="I6" t="s">
        <v>28</v>
      </c>
      <c r="J6" t="str">
        <f>"06519930488"</f>
        <v>06519930488</v>
      </c>
    </row>
    <row r="7" spans="1:10" ht="17" x14ac:dyDescent="0.2">
      <c r="A7">
        <v>2022</v>
      </c>
      <c r="B7">
        <v>6</v>
      </c>
      <c r="C7" s="1">
        <v>44571</v>
      </c>
      <c r="D7">
        <v>285</v>
      </c>
      <c r="E7" t="s">
        <v>29</v>
      </c>
      <c r="F7" s="2" t="s">
        <v>30</v>
      </c>
      <c r="G7" t="s">
        <v>31</v>
      </c>
      <c r="H7">
        <v>10135</v>
      </c>
      <c r="I7" t="s">
        <v>32</v>
      </c>
      <c r="J7" t="str">
        <f>"06714021000"</f>
        <v>06714021000</v>
      </c>
    </row>
    <row r="8" spans="1:10" ht="17" x14ac:dyDescent="0.2">
      <c r="A8">
        <v>2022</v>
      </c>
      <c r="B8">
        <v>7</v>
      </c>
      <c r="C8" s="1">
        <v>44571</v>
      </c>
      <c r="D8">
        <v>112.36</v>
      </c>
      <c r="E8" t="s">
        <v>33</v>
      </c>
      <c r="F8" s="2" t="s">
        <v>34</v>
      </c>
      <c r="G8" t="s">
        <v>35</v>
      </c>
      <c r="H8">
        <v>20063</v>
      </c>
      <c r="I8" t="s">
        <v>36</v>
      </c>
      <c r="J8" t="str">
        <f>"02973040963"</f>
        <v>02973040963</v>
      </c>
    </row>
    <row r="9" spans="1:10" ht="17" x14ac:dyDescent="0.2">
      <c r="A9">
        <v>2022</v>
      </c>
      <c r="B9">
        <v>8</v>
      </c>
      <c r="C9" s="1">
        <v>44571</v>
      </c>
      <c r="D9">
        <v>131.69999999999999</v>
      </c>
      <c r="E9" t="s">
        <v>37</v>
      </c>
      <c r="F9" s="2" t="s">
        <v>38</v>
      </c>
      <c r="G9" t="s">
        <v>39</v>
      </c>
      <c r="H9">
        <v>5100</v>
      </c>
      <c r="I9" t="s">
        <v>40</v>
      </c>
      <c r="J9" t="str">
        <f>"00758240550"</f>
        <v>00758240550</v>
      </c>
    </row>
    <row r="10" spans="1:10" ht="17" x14ac:dyDescent="0.2">
      <c r="A10">
        <v>2022</v>
      </c>
      <c r="B10">
        <v>9</v>
      </c>
      <c r="C10" s="1">
        <v>44596</v>
      </c>
      <c r="D10">
        <v>882.6</v>
      </c>
      <c r="E10" t="s">
        <v>41</v>
      </c>
      <c r="F10" s="2" t="s">
        <v>42</v>
      </c>
      <c r="G10" t="s">
        <v>43</v>
      </c>
      <c r="H10">
        <v>0</v>
      </c>
      <c r="I10" t="s">
        <v>43</v>
      </c>
      <c r="J10" t="str">
        <f>"02118311006"</f>
        <v>02118311006</v>
      </c>
    </row>
    <row r="11" spans="1:10" ht="17" x14ac:dyDescent="0.2">
      <c r="A11">
        <v>2022</v>
      </c>
      <c r="B11">
        <v>10</v>
      </c>
      <c r="C11" s="1">
        <v>44573</v>
      </c>
      <c r="D11">
        <v>6116.07</v>
      </c>
      <c r="E11" t="s">
        <v>41</v>
      </c>
      <c r="F11" s="2" t="s">
        <v>44</v>
      </c>
      <c r="G11" t="s">
        <v>43</v>
      </c>
      <c r="H11">
        <v>0</v>
      </c>
      <c r="I11" t="s">
        <v>43</v>
      </c>
      <c r="J11" t="str">
        <f>"02118311006"</f>
        <v>02118311006</v>
      </c>
    </row>
    <row r="12" spans="1:10" ht="17" x14ac:dyDescent="0.2">
      <c r="A12">
        <v>2022</v>
      </c>
      <c r="B12">
        <v>11</v>
      </c>
      <c r="C12" s="1">
        <v>44574</v>
      </c>
      <c r="D12">
        <v>300</v>
      </c>
      <c r="E12" t="s">
        <v>45</v>
      </c>
      <c r="F12" s="2" t="s">
        <v>892</v>
      </c>
      <c r="G12" t="s">
        <v>43</v>
      </c>
      <c r="H12">
        <v>0</v>
      </c>
      <c r="I12" t="s">
        <v>43</v>
      </c>
      <c r="J12" t="str">
        <f>""</f>
        <v/>
      </c>
    </row>
    <row r="13" spans="1:10" ht="17" x14ac:dyDescent="0.2">
      <c r="A13">
        <v>2022</v>
      </c>
      <c r="B13">
        <v>12</v>
      </c>
      <c r="C13" s="1">
        <v>44580</v>
      </c>
      <c r="D13">
        <v>5194</v>
      </c>
      <c r="E13" t="s">
        <v>46</v>
      </c>
      <c r="F13" s="2" t="s">
        <v>47</v>
      </c>
      <c r="G13" t="s">
        <v>43</v>
      </c>
      <c r="H13">
        <v>0</v>
      </c>
      <c r="I13" t="s">
        <v>43</v>
      </c>
      <c r="J13" t="str">
        <f>""</f>
        <v/>
      </c>
    </row>
    <row r="14" spans="1:10" ht="17" x14ac:dyDescent="0.2">
      <c r="A14">
        <v>2022</v>
      </c>
      <c r="B14">
        <v>13</v>
      </c>
      <c r="C14" s="1">
        <v>44580</v>
      </c>
      <c r="D14">
        <v>110033.51</v>
      </c>
      <c r="E14" t="s">
        <v>46</v>
      </c>
      <c r="F14" s="2" t="s">
        <v>48</v>
      </c>
      <c r="G14" t="s">
        <v>43</v>
      </c>
      <c r="H14">
        <v>0</v>
      </c>
      <c r="I14" t="s">
        <v>43</v>
      </c>
      <c r="J14" t="str">
        <f>""</f>
        <v/>
      </c>
    </row>
    <row r="15" spans="1:10" ht="17" x14ac:dyDescent="0.2">
      <c r="A15">
        <v>2022</v>
      </c>
      <c r="B15">
        <v>14</v>
      </c>
      <c r="C15" s="1">
        <v>44580</v>
      </c>
      <c r="D15">
        <v>581.29999999999995</v>
      </c>
      <c r="E15" t="s">
        <v>46</v>
      </c>
      <c r="F15" s="2" t="s">
        <v>49</v>
      </c>
      <c r="G15" t="s">
        <v>43</v>
      </c>
      <c r="H15">
        <v>0</v>
      </c>
      <c r="I15" t="s">
        <v>43</v>
      </c>
      <c r="J15" t="str">
        <f>""</f>
        <v/>
      </c>
    </row>
    <row r="16" spans="1:10" ht="17" x14ac:dyDescent="0.2">
      <c r="A16">
        <v>2022</v>
      </c>
      <c r="B16">
        <v>15</v>
      </c>
      <c r="C16" s="1">
        <v>44582</v>
      </c>
      <c r="D16">
        <v>8237.64</v>
      </c>
      <c r="E16" t="s">
        <v>46</v>
      </c>
      <c r="F16" s="2" t="s">
        <v>50</v>
      </c>
      <c r="G16" t="s">
        <v>43</v>
      </c>
      <c r="H16">
        <v>0</v>
      </c>
      <c r="I16" t="s">
        <v>43</v>
      </c>
      <c r="J16" t="str">
        <f>""</f>
        <v/>
      </c>
    </row>
    <row r="17" spans="1:10" ht="17" x14ac:dyDescent="0.2">
      <c r="A17">
        <v>2022</v>
      </c>
      <c r="B17">
        <v>16</v>
      </c>
      <c r="C17" s="1">
        <v>44581</v>
      </c>
      <c r="D17">
        <v>96.35</v>
      </c>
      <c r="E17" t="s">
        <v>51</v>
      </c>
      <c r="F17" s="2" t="s">
        <v>52</v>
      </c>
      <c r="G17" t="s">
        <v>43</v>
      </c>
      <c r="H17">
        <v>0</v>
      </c>
      <c r="I17" t="s">
        <v>43</v>
      </c>
      <c r="J17" t="str">
        <f>"94119000480"</f>
        <v>94119000480</v>
      </c>
    </row>
    <row r="18" spans="1:10" ht="17" x14ac:dyDescent="0.2">
      <c r="A18">
        <v>2022</v>
      </c>
      <c r="B18">
        <v>17</v>
      </c>
      <c r="C18" s="1">
        <v>44589</v>
      </c>
      <c r="D18">
        <v>5335</v>
      </c>
      <c r="E18" t="s">
        <v>53</v>
      </c>
      <c r="F18" s="2" t="s">
        <v>54</v>
      </c>
      <c r="G18" t="s">
        <v>43</v>
      </c>
      <c r="H18">
        <v>0</v>
      </c>
      <c r="I18" t="s">
        <v>43</v>
      </c>
      <c r="J18" t="str">
        <f>"GZZBNR59H04D612R"</f>
        <v>GZZBNR59H04D612R</v>
      </c>
    </row>
    <row r="19" spans="1:10" ht="17" x14ac:dyDescent="0.2">
      <c r="A19">
        <v>2022</v>
      </c>
      <c r="B19">
        <v>18</v>
      </c>
      <c r="C19" s="1">
        <v>44589</v>
      </c>
      <c r="D19">
        <v>59674</v>
      </c>
      <c r="E19" t="s">
        <v>55</v>
      </c>
      <c r="F19" s="2" t="s">
        <v>56</v>
      </c>
      <c r="G19" t="s">
        <v>43</v>
      </c>
      <c r="H19">
        <v>0</v>
      </c>
      <c r="I19" t="s">
        <v>43</v>
      </c>
      <c r="J19" t="str">
        <f>""</f>
        <v/>
      </c>
    </row>
    <row r="20" spans="1:10" ht="17" x14ac:dyDescent="0.2">
      <c r="A20">
        <v>2022</v>
      </c>
      <c r="B20">
        <v>19</v>
      </c>
      <c r="C20" s="1">
        <v>44586</v>
      </c>
      <c r="D20">
        <v>18077.75</v>
      </c>
      <c r="E20" t="s">
        <v>57</v>
      </c>
      <c r="F20" s="2" t="s">
        <v>58</v>
      </c>
      <c r="G20" t="s">
        <v>59</v>
      </c>
      <c r="H20">
        <v>54033</v>
      </c>
      <c r="I20" t="s">
        <v>60</v>
      </c>
      <c r="J20" t="str">
        <f>"00267930451"</f>
        <v>00267930451</v>
      </c>
    </row>
    <row r="21" spans="1:10" ht="17" x14ac:dyDescent="0.2">
      <c r="A21">
        <v>2022</v>
      </c>
      <c r="B21">
        <v>19</v>
      </c>
      <c r="C21" s="1">
        <v>44586</v>
      </c>
      <c r="D21">
        <v>3382.81</v>
      </c>
      <c r="E21" t="s">
        <v>57</v>
      </c>
      <c r="F21" s="2" t="s">
        <v>61</v>
      </c>
      <c r="G21" t="s">
        <v>59</v>
      </c>
      <c r="H21">
        <v>54033</v>
      </c>
      <c r="I21" t="s">
        <v>60</v>
      </c>
      <c r="J21" t="str">
        <f>"00267930451"</f>
        <v>00267930451</v>
      </c>
    </row>
    <row r="22" spans="1:10" ht="17" x14ac:dyDescent="0.2">
      <c r="A22">
        <v>2022</v>
      </c>
      <c r="B22">
        <v>20</v>
      </c>
      <c r="C22" s="1">
        <v>44586</v>
      </c>
      <c r="D22">
        <v>190.8</v>
      </c>
      <c r="E22" t="s">
        <v>62</v>
      </c>
      <c r="F22" s="2" t="s">
        <v>63</v>
      </c>
      <c r="G22" t="s">
        <v>64</v>
      </c>
      <c r="H22">
        <v>20158</v>
      </c>
      <c r="I22" t="s">
        <v>65</v>
      </c>
      <c r="J22" t="str">
        <f>"01699520159"</f>
        <v>01699520159</v>
      </c>
    </row>
    <row r="23" spans="1:10" ht="17" x14ac:dyDescent="0.2">
      <c r="A23">
        <v>2022</v>
      </c>
      <c r="B23">
        <v>20</v>
      </c>
      <c r="C23" s="1">
        <v>44586</v>
      </c>
      <c r="D23">
        <v>9.1999999999999993</v>
      </c>
      <c r="E23" t="s">
        <v>62</v>
      </c>
      <c r="F23" s="2" t="s">
        <v>61</v>
      </c>
      <c r="G23" t="s">
        <v>64</v>
      </c>
      <c r="H23">
        <v>20158</v>
      </c>
      <c r="I23" t="s">
        <v>65</v>
      </c>
      <c r="J23" t="str">
        <f>"01699520159"</f>
        <v>01699520159</v>
      </c>
    </row>
    <row r="24" spans="1:10" ht="17" x14ac:dyDescent="0.2">
      <c r="A24">
        <v>2022</v>
      </c>
      <c r="B24">
        <v>21</v>
      </c>
      <c r="C24" s="1">
        <v>44588</v>
      </c>
      <c r="D24">
        <v>71371.75</v>
      </c>
      <c r="E24" t="s">
        <v>41</v>
      </c>
      <c r="F24" s="2" t="s">
        <v>66</v>
      </c>
      <c r="G24" t="s">
        <v>43</v>
      </c>
      <c r="H24">
        <v>0</v>
      </c>
      <c r="I24" t="s">
        <v>43</v>
      </c>
      <c r="J24" t="str">
        <f>"02118311006"</f>
        <v>02118311006</v>
      </c>
    </row>
    <row r="25" spans="1:10" ht="17" x14ac:dyDescent="0.2">
      <c r="A25">
        <v>2022</v>
      </c>
      <c r="B25">
        <v>22</v>
      </c>
      <c r="C25" s="1">
        <v>44593</v>
      </c>
      <c r="D25">
        <v>89.5</v>
      </c>
      <c r="E25" t="s">
        <v>67</v>
      </c>
      <c r="F25" s="2" t="s">
        <v>68</v>
      </c>
      <c r="G25" t="s">
        <v>43</v>
      </c>
      <c r="H25">
        <v>0</v>
      </c>
      <c r="I25" t="s">
        <v>43</v>
      </c>
      <c r="J25" t="str">
        <f>"BRNCRL70S22A390H"</f>
        <v>BRNCRL70S22A390H</v>
      </c>
    </row>
    <row r="26" spans="1:10" ht="17" x14ac:dyDescent="0.2">
      <c r="A26">
        <v>2022</v>
      </c>
      <c r="B26">
        <v>23</v>
      </c>
      <c r="C26" s="1">
        <v>44593</v>
      </c>
      <c r="D26">
        <v>20.2</v>
      </c>
      <c r="E26" t="s">
        <v>67</v>
      </c>
      <c r="F26" s="2" t="s">
        <v>69</v>
      </c>
      <c r="G26" t="s">
        <v>43</v>
      </c>
      <c r="H26">
        <v>0</v>
      </c>
      <c r="I26" t="s">
        <v>43</v>
      </c>
      <c r="J26" t="str">
        <f>"BRNCRL70S22A390H"</f>
        <v>BRNCRL70S22A390H</v>
      </c>
    </row>
    <row r="27" spans="1:10" ht="17" x14ac:dyDescent="0.2">
      <c r="A27">
        <v>2022</v>
      </c>
      <c r="B27">
        <v>24</v>
      </c>
      <c r="C27" s="1">
        <v>44593</v>
      </c>
      <c r="D27">
        <v>109.8</v>
      </c>
      <c r="E27" t="s">
        <v>70</v>
      </c>
      <c r="F27" s="2" t="s">
        <v>71</v>
      </c>
      <c r="G27" t="s">
        <v>43</v>
      </c>
      <c r="H27">
        <v>0</v>
      </c>
      <c r="I27" t="s">
        <v>43</v>
      </c>
      <c r="J27" t="str">
        <f>""</f>
        <v/>
      </c>
    </row>
    <row r="28" spans="1:10" ht="17" x14ac:dyDescent="0.2">
      <c r="A28">
        <v>2022</v>
      </c>
      <c r="B28">
        <v>25</v>
      </c>
      <c r="C28" s="1">
        <v>44593</v>
      </c>
      <c r="D28">
        <v>50</v>
      </c>
      <c r="E28" t="s">
        <v>72</v>
      </c>
      <c r="F28" s="2" t="s">
        <v>73</v>
      </c>
      <c r="G28" t="s">
        <v>43</v>
      </c>
      <c r="H28">
        <v>0</v>
      </c>
      <c r="I28" t="s">
        <v>43</v>
      </c>
      <c r="J28" t="str">
        <f>""</f>
        <v/>
      </c>
    </row>
    <row r="29" spans="1:10" ht="17" x14ac:dyDescent="0.2">
      <c r="A29">
        <v>2022</v>
      </c>
      <c r="B29">
        <v>26</v>
      </c>
      <c r="C29" s="1">
        <v>44593</v>
      </c>
      <c r="D29">
        <v>114.46</v>
      </c>
      <c r="E29" t="s">
        <v>74</v>
      </c>
      <c r="F29" s="2" t="s">
        <v>75</v>
      </c>
      <c r="G29" t="s">
        <v>43</v>
      </c>
      <c r="H29">
        <v>0</v>
      </c>
      <c r="I29" t="s">
        <v>43</v>
      </c>
      <c r="J29" t="str">
        <f>""</f>
        <v/>
      </c>
    </row>
    <row r="30" spans="1:10" ht="17" x14ac:dyDescent="0.2">
      <c r="A30">
        <v>2022</v>
      </c>
      <c r="B30">
        <v>27</v>
      </c>
      <c r="C30" s="1">
        <v>44593</v>
      </c>
      <c r="D30">
        <v>88.46</v>
      </c>
      <c r="E30" t="s">
        <v>76</v>
      </c>
      <c r="F30" s="2" t="s">
        <v>77</v>
      </c>
      <c r="G30" t="s">
        <v>43</v>
      </c>
      <c r="H30">
        <v>0</v>
      </c>
      <c r="I30" t="s">
        <v>43</v>
      </c>
      <c r="J30" t="str">
        <f>"CRNMNL72C52C523N"</f>
        <v>CRNMNL72C52C523N</v>
      </c>
    </row>
    <row r="31" spans="1:10" ht="17" x14ac:dyDescent="0.2">
      <c r="A31">
        <v>2022</v>
      </c>
      <c r="B31">
        <v>28</v>
      </c>
      <c r="C31" s="1">
        <v>44593</v>
      </c>
      <c r="D31">
        <v>127.58</v>
      </c>
      <c r="E31" t="s">
        <v>76</v>
      </c>
      <c r="F31" s="2" t="s">
        <v>78</v>
      </c>
      <c r="G31" t="s">
        <v>43</v>
      </c>
      <c r="H31">
        <v>0</v>
      </c>
      <c r="I31" t="s">
        <v>43</v>
      </c>
      <c r="J31" t="str">
        <f>"CRNMNL72C52C523N"</f>
        <v>CRNMNL72C52C523N</v>
      </c>
    </row>
    <row r="32" spans="1:10" ht="17" x14ac:dyDescent="0.2">
      <c r="A32">
        <v>2022</v>
      </c>
      <c r="B32">
        <v>29</v>
      </c>
      <c r="C32" s="1">
        <v>44593</v>
      </c>
      <c r="D32">
        <v>104.73</v>
      </c>
      <c r="E32" t="s">
        <v>79</v>
      </c>
      <c r="F32" s="2" t="s">
        <v>80</v>
      </c>
      <c r="G32" t="s">
        <v>43</v>
      </c>
      <c r="H32">
        <v>0</v>
      </c>
      <c r="I32" t="s">
        <v>43</v>
      </c>
      <c r="J32" t="str">
        <f>"TDDSFN64T26M126R"</f>
        <v>TDDSFN64T26M126R</v>
      </c>
    </row>
    <row r="33" spans="1:10" ht="17" x14ac:dyDescent="0.2">
      <c r="A33">
        <v>2022</v>
      </c>
      <c r="B33">
        <v>30</v>
      </c>
      <c r="C33" s="1">
        <v>44593</v>
      </c>
      <c r="D33">
        <v>21.7</v>
      </c>
      <c r="E33" t="s">
        <v>79</v>
      </c>
      <c r="F33" s="2" t="s">
        <v>81</v>
      </c>
      <c r="G33" t="s">
        <v>43</v>
      </c>
      <c r="H33">
        <v>0</v>
      </c>
      <c r="I33" t="s">
        <v>43</v>
      </c>
      <c r="J33" t="str">
        <f>"TDDSFN64T26M126R"</f>
        <v>TDDSFN64T26M126R</v>
      </c>
    </row>
    <row r="34" spans="1:10" ht="17" x14ac:dyDescent="0.2">
      <c r="A34">
        <v>2022</v>
      </c>
      <c r="B34">
        <v>31</v>
      </c>
      <c r="C34" s="1">
        <v>44593</v>
      </c>
      <c r="D34">
        <v>12.9</v>
      </c>
      <c r="E34" t="s">
        <v>79</v>
      </c>
      <c r="F34" s="2" t="s">
        <v>82</v>
      </c>
      <c r="G34" t="s">
        <v>43</v>
      </c>
      <c r="H34">
        <v>0</v>
      </c>
      <c r="I34" t="s">
        <v>43</v>
      </c>
      <c r="J34" t="str">
        <f>"TDDSFN64T26M126R"</f>
        <v>TDDSFN64T26M126R</v>
      </c>
    </row>
    <row r="35" spans="1:10" ht="17" x14ac:dyDescent="0.2">
      <c r="A35">
        <v>2022</v>
      </c>
      <c r="B35">
        <v>32</v>
      </c>
      <c r="C35" s="1">
        <v>44593</v>
      </c>
      <c r="D35">
        <v>2.6</v>
      </c>
      <c r="E35" t="s">
        <v>79</v>
      </c>
      <c r="F35" s="2" t="s">
        <v>83</v>
      </c>
      <c r="G35" t="s">
        <v>43</v>
      </c>
      <c r="H35">
        <v>0</v>
      </c>
      <c r="I35" t="s">
        <v>43</v>
      </c>
      <c r="J35" t="str">
        <f>"TDDSFN64T26M126R"</f>
        <v>TDDSFN64T26M126R</v>
      </c>
    </row>
    <row r="36" spans="1:10" ht="17" x14ac:dyDescent="0.2">
      <c r="A36">
        <v>2022</v>
      </c>
      <c r="B36">
        <v>33</v>
      </c>
      <c r="C36" s="1">
        <v>44593</v>
      </c>
      <c r="D36">
        <v>20.2</v>
      </c>
      <c r="E36" t="s">
        <v>84</v>
      </c>
      <c r="F36" s="2" t="s">
        <v>85</v>
      </c>
      <c r="G36" t="s">
        <v>43</v>
      </c>
      <c r="H36">
        <v>0</v>
      </c>
      <c r="I36" t="s">
        <v>43</v>
      </c>
      <c r="J36" t="str">
        <f>""</f>
        <v/>
      </c>
    </row>
    <row r="37" spans="1:10" ht="17" x14ac:dyDescent="0.2">
      <c r="A37">
        <v>2022</v>
      </c>
      <c r="B37">
        <v>34</v>
      </c>
      <c r="C37" s="1">
        <v>44593</v>
      </c>
      <c r="D37">
        <v>12.8</v>
      </c>
      <c r="E37" t="s">
        <v>86</v>
      </c>
      <c r="F37" s="2" t="s">
        <v>87</v>
      </c>
      <c r="G37" t="s">
        <v>43</v>
      </c>
      <c r="H37">
        <v>0</v>
      </c>
      <c r="I37" t="s">
        <v>43</v>
      </c>
      <c r="J37" t="str">
        <f>""</f>
        <v/>
      </c>
    </row>
    <row r="38" spans="1:10" ht="17" x14ac:dyDescent="0.2">
      <c r="A38">
        <v>2022</v>
      </c>
      <c r="B38">
        <v>35</v>
      </c>
      <c r="C38" s="1">
        <v>44593</v>
      </c>
      <c r="D38">
        <v>22.5</v>
      </c>
      <c r="E38" t="s">
        <v>86</v>
      </c>
      <c r="F38" s="2" t="s">
        <v>88</v>
      </c>
      <c r="G38" t="s">
        <v>43</v>
      </c>
      <c r="H38">
        <v>0</v>
      </c>
      <c r="I38" t="s">
        <v>43</v>
      </c>
      <c r="J38" t="str">
        <f>""</f>
        <v/>
      </c>
    </row>
    <row r="39" spans="1:10" ht="17" x14ac:dyDescent="0.2">
      <c r="A39">
        <v>2022</v>
      </c>
      <c r="B39">
        <v>36</v>
      </c>
      <c r="C39" s="1">
        <v>44593</v>
      </c>
      <c r="D39">
        <v>48.5</v>
      </c>
      <c r="E39" t="s">
        <v>86</v>
      </c>
      <c r="F39" s="2" t="s">
        <v>89</v>
      </c>
      <c r="G39" t="s">
        <v>43</v>
      </c>
      <c r="H39">
        <v>0</v>
      </c>
      <c r="I39" t="s">
        <v>43</v>
      </c>
      <c r="J39" t="str">
        <f>""</f>
        <v/>
      </c>
    </row>
    <row r="40" spans="1:10" ht="17" x14ac:dyDescent="0.2">
      <c r="A40">
        <v>2022</v>
      </c>
      <c r="B40">
        <v>37</v>
      </c>
      <c r="C40" s="1">
        <v>44593</v>
      </c>
      <c r="D40">
        <v>55.2</v>
      </c>
      <c r="E40" t="s">
        <v>72</v>
      </c>
      <c r="F40" s="2" t="s">
        <v>90</v>
      </c>
      <c r="G40" t="s">
        <v>43</v>
      </c>
      <c r="H40">
        <v>0</v>
      </c>
      <c r="I40" t="s">
        <v>43</v>
      </c>
      <c r="J40" t="str">
        <f>""</f>
        <v/>
      </c>
    </row>
    <row r="41" spans="1:10" ht="17" x14ac:dyDescent="0.2">
      <c r="A41">
        <v>2022</v>
      </c>
      <c r="B41">
        <v>38</v>
      </c>
      <c r="C41" s="1">
        <v>44594</v>
      </c>
      <c r="D41">
        <v>2706.21</v>
      </c>
      <c r="E41" t="s">
        <v>91</v>
      </c>
      <c r="F41" s="2" t="s">
        <v>92</v>
      </c>
      <c r="G41" t="s">
        <v>93</v>
      </c>
      <c r="H41">
        <v>50019</v>
      </c>
      <c r="I41" t="s">
        <v>94</v>
      </c>
      <c r="J41" t="str">
        <f>"03984680482"</f>
        <v>03984680482</v>
      </c>
    </row>
    <row r="42" spans="1:10" ht="18" customHeight="1" x14ac:dyDescent="0.2">
      <c r="A42">
        <v>2022</v>
      </c>
      <c r="B42">
        <v>39</v>
      </c>
      <c r="C42" s="1">
        <v>44594</v>
      </c>
      <c r="D42">
        <v>1450</v>
      </c>
      <c r="E42" t="s">
        <v>95</v>
      </c>
      <c r="F42" s="2" t="s">
        <v>96</v>
      </c>
      <c r="G42" t="s">
        <v>97</v>
      </c>
      <c r="H42">
        <v>19121</v>
      </c>
      <c r="I42" t="s">
        <v>98</v>
      </c>
      <c r="J42" t="str">
        <f>"00908470115"</f>
        <v>00908470115</v>
      </c>
    </row>
    <row r="43" spans="1:10" ht="17" x14ac:dyDescent="0.2">
      <c r="A43">
        <v>2022</v>
      </c>
      <c r="B43">
        <v>40</v>
      </c>
      <c r="C43" s="1">
        <v>44594</v>
      </c>
      <c r="D43">
        <v>39700</v>
      </c>
      <c r="E43" t="s">
        <v>99</v>
      </c>
      <c r="F43" s="2" t="s">
        <v>100</v>
      </c>
      <c r="G43" t="s">
        <v>101</v>
      </c>
      <c r="H43">
        <v>50100</v>
      </c>
      <c r="I43" t="s">
        <v>102</v>
      </c>
      <c r="J43" t="str">
        <f>"04712930488"</f>
        <v>04712930488</v>
      </c>
    </row>
    <row r="44" spans="1:10" ht="17" x14ac:dyDescent="0.2">
      <c r="A44">
        <v>2022</v>
      </c>
      <c r="B44">
        <v>41</v>
      </c>
      <c r="C44" s="1">
        <v>44594</v>
      </c>
      <c r="D44">
        <v>15200</v>
      </c>
      <c r="E44" t="s">
        <v>103</v>
      </c>
      <c r="F44" s="2" t="s">
        <v>104</v>
      </c>
      <c r="G44" t="s">
        <v>105</v>
      </c>
      <c r="H44">
        <v>58100</v>
      </c>
      <c r="I44" t="s">
        <v>106</v>
      </c>
      <c r="J44" t="str">
        <f>"01432720538"</f>
        <v>01432720538</v>
      </c>
    </row>
    <row r="45" spans="1:10" ht="17" x14ac:dyDescent="0.2">
      <c r="A45">
        <v>2022</v>
      </c>
      <c r="B45">
        <v>42</v>
      </c>
      <c r="C45" s="1">
        <v>44594</v>
      </c>
      <c r="D45">
        <v>1529</v>
      </c>
      <c r="E45" t="s">
        <v>107</v>
      </c>
      <c r="F45" s="2" t="s">
        <v>108</v>
      </c>
      <c r="G45" t="s">
        <v>109</v>
      </c>
      <c r="H45">
        <v>73100</v>
      </c>
      <c r="I45" t="s">
        <v>110</v>
      </c>
      <c r="J45" t="str">
        <f>"04645420755"</f>
        <v>04645420755</v>
      </c>
    </row>
    <row r="46" spans="1:10" ht="17" x14ac:dyDescent="0.2">
      <c r="A46">
        <v>2022</v>
      </c>
      <c r="B46">
        <v>43</v>
      </c>
      <c r="C46" s="1">
        <v>44594</v>
      </c>
      <c r="D46">
        <v>239.99</v>
      </c>
      <c r="E46" t="s">
        <v>111</v>
      </c>
      <c r="F46" s="2" t="s">
        <v>112</v>
      </c>
      <c r="G46" t="s">
        <v>113</v>
      </c>
      <c r="H46">
        <v>143</v>
      </c>
      <c r="I46" t="s">
        <v>20</v>
      </c>
      <c r="J46" t="str">
        <f>"04472901000"</f>
        <v>04472901000</v>
      </c>
    </row>
    <row r="47" spans="1:10" ht="17" x14ac:dyDescent="0.2">
      <c r="A47">
        <v>2022</v>
      </c>
      <c r="B47">
        <v>44</v>
      </c>
      <c r="C47" s="1">
        <v>44594</v>
      </c>
      <c r="D47">
        <v>234.5</v>
      </c>
      <c r="E47" t="s">
        <v>111</v>
      </c>
      <c r="F47" s="2" t="s">
        <v>114</v>
      </c>
      <c r="G47" t="s">
        <v>113</v>
      </c>
      <c r="H47">
        <v>143</v>
      </c>
      <c r="I47" t="s">
        <v>20</v>
      </c>
      <c r="J47" t="str">
        <f>"04472901000"</f>
        <v>04472901000</v>
      </c>
    </row>
    <row r="48" spans="1:10" ht="17" x14ac:dyDescent="0.2">
      <c r="A48">
        <v>2022</v>
      </c>
      <c r="B48">
        <v>45</v>
      </c>
      <c r="C48" s="1">
        <v>44594</v>
      </c>
      <c r="D48">
        <v>187.06</v>
      </c>
      <c r="E48" t="s">
        <v>115</v>
      </c>
      <c r="F48" s="2" t="s">
        <v>116</v>
      </c>
      <c r="G48" t="s">
        <v>117</v>
      </c>
      <c r="H48">
        <v>10015</v>
      </c>
      <c r="I48" t="s">
        <v>118</v>
      </c>
      <c r="J48" t="str">
        <f>"02298700010"</f>
        <v>02298700010</v>
      </c>
    </row>
    <row r="49" spans="1:10" ht="17" x14ac:dyDescent="0.2">
      <c r="A49">
        <v>2022</v>
      </c>
      <c r="B49">
        <v>46</v>
      </c>
      <c r="C49" s="1">
        <v>44594</v>
      </c>
      <c r="D49">
        <v>5092.75</v>
      </c>
      <c r="E49" t="s">
        <v>37</v>
      </c>
      <c r="F49" s="2" t="s">
        <v>119</v>
      </c>
      <c r="G49" t="s">
        <v>39</v>
      </c>
      <c r="H49">
        <v>5100</v>
      </c>
      <c r="I49" t="s">
        <v>40</v>
      </c>
      <c r="J49" t="str">
        <f>"00758240550"</f>
        <v>00758240550</v>
      </c>
    </row>
    <row r="50" spans="1:10" ht="17" x14ac:dyDescent="0.2">
      <c r="A50">
        <v>2022</v>
      </c>
      <c r="B50">
        <v>47</v>
      </c>
      <c r="C50" s="1">
        <v>44594</v>
      </c>
      <c r="D50">
        <v>285</v>
      </c>
      <c r="E50" t="s">
        <v>29</v>
      </c>
      <c r="F50" s="2" t="s">
        <v>120</v>
      </c>
      <c r="G50" t="s">
        <v>31</v>
      </c>
      <c r="H50">
        <v>10135</v>
      </c>
      <c r="I50" t="s">
        <v>32</v>
      </c>
      <c r="J50" t="str">
        <f>"06714021000"</f>
        <v>06714021000</v>
      </c>
    </row>
    <row r="51" spans="1:10" ht="17" x14ac:dyDescent="0.2">
      <c r="A51">
        <v>2022</v>
      </c>
      <c r="B51">
        <v>48</v>
      </c>
      <c r="C51" s="1">
        <v>44594</v>
      </c>
      <c r="D51">
        <v>31.24</v>
      </c>
      <c r="E51" t="s">
        <v>121</v>
      </c>
      <c r="F51" s="2" t="s">
        <v>122</v>
      </c>
      <c r="G51" t="s">
        <v>123</v>
      </c>
      <c r="H51">
        <v>50122</v>
      </c>
      <c r="I51" t="s">
        <v>124</v>
      </c>
      <c r="J51" t="str">
        <f>"00394730485"</f>
        <v>00394730485</v>
      </c>
    </row>
    <row r="52" spans="1:10" ht="17" x14ac:dyDescent="0.2">
      <c r="A52">
        <v>2022</v>
      </c>
      <c r="B52">
        <v>49</v>
      </c>
      <c r="C52" s="1">
        <v>44594</v>
      </c>
      <c r="D52">
        <v>289.27</v>
      </c>
      <c r="E52" t="s">
        <v>125</v>
      </c>
      <c r="F52" s="2" t="s">
        <v>126</v>
      </c>
      <c r="G52" t="s">
        <v>127</v>
      </c>
      <c r="H52">
        <v>198</v>
      </c>
      <c r="I52" t="s">
        <v>128</v>
      </c>
      <c r="J52" t="str">
        <f>"15844561009"</f>
        <v>15844561009</v>
      </c>
    </row>
    <row r="53" spans="1:10" ht="17" x14ac:dyDescent="0.2">
      <c r="A53">
        <v>2022</v>
      </c>
      <c r="B53">
        <v>50</v>
      </c>
      <c r="C53" s="1">
        <v>44594</v>
      </c>
      <c r="D53">
        <v>1064.5</v>
      </c>
      <c r="E53" t="s">
        <v>129</v>
      </c>
      <c r="F53" s="2" t="s">
        <v>130</v>
      </c>
      <c r="G53" t="s">
        <v>131</v>
      </c>
      <c r="H53">
        <v>10129</v>
      </c>
      <c r="I53" t="s">
        <v>132</v>
      </c>
      <c r="J53" t="str">
        <f>"06476530016"</f>
        <v>06476530016</v>
      </c>
    </row>
    <row r="54" spans="1:10" ht="17" x14ac:dyDescent="0.2">
      <c r="A54">
        <v>2022</v>
      </c>
      <c r="B54">
        <v>51</v>
      </c>
      <c r="C54" s="1">
        <v>44595</v>
      </c>
      <c r="D54">
        <v>2.0699999999999998</v>
      </c>
      <c r="E54" t="s">
        <v>133</v>
      </c>
      <c r="F54" s="2" t="s">
        <v>134</v>
      </c>
      <c r="G54" t="s">
        <v>135</v>
      </c>
      <c r="H54">
        <v>0</v>
      </c>
      <c r="I54" t="s">
        <v>43</v>
      </c>
      <c r="J54" t="str">
        <f>"09771701001"</f>
        <v>09771701001</v>
      </c>
    </row>
    <row r="55" spans="1:10" ht="17" x14ac:dyDescent="0.2">
      <c r="A55">
        <v>2022</v>
      </c>
      <c r="B55">
        <v>52</v>
      </c>
      <c r="C55" s="1">
        <v>44595</v>
      </c>
      <c r="D55">
        <v>31.15</v>
      </c>
      <c r="E55" t="s">
        <v>136</v>
      </c>
      <c r="F55" s="2" t="s">
        <v>137</v>
      </c>
      <c r="G55" t="s">
        <v>138</v>
      </c>
      <c r="H55">
        <v>159</v>
      </c>
      <c r="I55" t="s">
        <v>20</v>
      </c>
      <c r="J55" t="str">
        <f>"07516911000"</f>
        <v>07516911000</v>
      </c>
    </row>
    <row r="56" spans="1:10" ht="17" x14ac:dyDescent="0.2">
      <c r="A56">
        <v>2022</v>
      </c>
      <c r="B56">
        <v>53</v>
      </c>
      <c r="C56" s="1">
        <v>44595</v>
      </c>
      <c r="D56">
        <v>1</v>
      </c>
      <c r="E56" t="s">
        <v>139</v>
      </c>
      <c r="F56" s="2" t="s">
        <v>140</v>
      </c>
      <c r="G56" t="s">
        <v>43</v>
      </c>
      <c r="H56">
        <v>0</v>
      </c>
      <c r="I56" t="s">
        <v>43</v>
      </c>
      <c r="J56" t="str">
        <f>""</f>
        <v/>
      </c>
    </row>
    <row r="57" spans="1:10" ht="17" x14ac:dyDescent="0.2">
      <c r="A57">
        <v>2022</v>
      </c>
      <c r="B57">
        <v>54</v>
      </c>
      <c r="C57" s="1">
        <v>44599</v>
      </c>
      <c r="D57">
        <v>3382.81</v>
      </c>
      <c r="E57" t="s">
        <v>46</v>
      </c>
      <c r="F57" s="2" t="s">
        <v>141</v>
      </c>
      <c r="G57" t="s">
        <v>43</v>
      </c>
      <c r="H57">
        <v>0</v>
      </c>
      <c r="I57" t="s">
        <v>43</v>
      </c>
      <c r="J57" t="str">
        <f>""</f>
        <v/>
      </c>
    </row>
    <row r="58" spans="1:10" ht="17" x14ac:dyDescent="0.2">
      <c r="A58">
        <v>2022</v>
      </c>
      <c r="B58">
        <v>55</v>
      </c>
      <c r="C58" s="1">
        <v>44596</v>
      </c>
      <c r="D58">
        <v>20000</v>
      </c>
      <c r="E58" t="s">
        <v>142</v>
      </c>
      <c r="F58" s="2" t="s">
        <v>143</v>
      </c>
      <c r="G58" t="s">
        <v>43</v>
      </c>
      <c r="H58">
        <v>0</v>
      </c>
      <c r="I58" t="s">
        <v>43</v>
      </c>
      <c r="J58" t="str">
        <f>""</f>
        <v/>
      </c>
    </row>
    <row r="59" spans="1:10" ht="17" x14ac:dyDescent="0.2">
      <c r="A59">
        <v>2022</v>
      </c>
      <c r="B59">
        <v>56</v>
      </c>
      <c r="C59" s="1">
        <v>44596</v>
      </c>
      <c r="D59">
        <v>203.7</v>
      </c>
      <c r="E59" t="s">
        <v>144</v>
      </c>
      <c r="F59" s="2" t="s">
        <v>145</v>
      </c>
      <c r="G59" t="s">
        <v>43</v>
      </c>
      <c r="H59">
        <v>0</v>
      </c>
      <c r="I59" t="s">
        <v>146</v>
      </c>
      <c r="J59" t="str">
        <f>""</f>
        <v/>
      </c>
    </row>
    <row r="60" spans="1:10" ht="17" x14ac:dyDescent="0.2">
      <c r="A60">
        <v>2022</v>
      </c>
      <c r="B60">
        <v>57</v>
      </c>
      <c r="C60" s="1">
        <v>44596</v>
      </c>
      <c r="D60">
        <v>6022.76</v>
      </c>
      <c r="E60" t="s">
        <v>41</v>
      </c>
      <c r="F60" s="2" t="s">
        <v>147</v>
      </c>
      <c r="G60" t="s">
        <v>43</v>
      </c>
      <c r="H60">
        <v>0</v>
      </c>
      <c r="I60" t="s">
        <v>43</v>
      </c>
      <c r="J60" t="str">
        <f>"02118311006"</f>
        <v>02118311006</v>
      </c>
    </row>
    <row r="61" spans="1:10" ht="17" x14ac:dyDescent="0.2">
      <c r="A61">
        <v>2022</v>
      </c>
      <c r="B61">
        <v>58</v>
      </c>
      <c r="C61" s="1">
        <v>44596</v>
      </c>
      <c r="D61">
        <v>882.6</v>
      </c>
      <c r="E61" t="s">
        <v>41</v>
      </c>
      <c r="F61" s="2" t="s">
        <v>148</v>
      </c>
      <c r="G61" t="s">
        <v>43</v>
      </c>
      <c r="H61">
        <v>0</v>
      </c>
      <c r="I61" t="s">
        <v>43</v>
      </c>
      <c r="J61" t="str">
        <f>"02118311006"</f>
        <v>02118311006</v>
      </c>
    </row>
    <row r="62" spans="1:10" ht="17" x14ac:dyDescent="0.2">
      <c r="A62">
        <v>2022</v>
      </c>
      <c r="B62">
        <v>59</v>
      </c>
      <c r="C62" s="1">
        <v>44596</v>
      </c>
      <c r="D62">
        <v>160</v>
      </c>
      <c r="E62" t="s">
        <v>149</v>
      </c>
      <c r="F62" s="2" t="s">
        <v>150</v>
      </c>
      <c r="G62" t="s">
        <v>151</v>
      </c>
      <c r="H62">
        <v>0</v>
      </c>
      <c r="I62" t="s">
        <v>152</v>
      </c>
      <c r="J62" t="str">
        <f>""</f>
        <v/>
      </c>
    </row>
    <row r="63" spans="1:10" ht="17" x14ac:dyDescent="0.2">
      <c r="A63">
        <v>2022</v>
      </c>
      <c r="B63">
        <v>60</v>
      </c>
      <c r="C63" s="1">
        <v>44603</v>
      </c>
      <c r="D63">
        <v>17527.419999999998</v>
      </c>
      <c r="E63" t="s">
        <v>153</v>
      </c>
      <c r="F63" s="2" t="s">
        <v>154</v>
      </c>
      <c r="G63" t="s">
        <v>43</v>
      </c>
      <c r="H63">
        <v>0</v>
      </c>
      <c r="I63" t="s">
        <v>43</v>
      </c>
      <c r="J63" t="str">
        <f>""</f>
        <v/>
      </c>
    </row>
    <row r="64" spans="1:10" ht="17" x14ac:dyDescent="0.2">
      <c r="A64">
        <v>2022</v>
      </c>
      <c r="B64">
        <v>61</v>
      </c>
      <c r="C64" s="1">
        <v>44617</v>
      </c>
      <c r="D64">
        <v>55.05</v>
      </c>
      <c r="E64" t="s">
        <v>139</v>
      </c>
      <c r="F64" s="2" t="s">
        <v>155</v>
      </c>
      <c r="G64" t="s">
        <v>43</v>
      </c>
      <c r="H64">
        <v>0</v>
      </c>
      <c r="I64" t="s">
        <v>43</v>
      </c>
      <c r="J64" t="str">
        <f>""</f>
        <v/>
      </c>
    </row>
    <row r="65" spans="1:10" ht="17" x14ac:dyDescent="0.2">
      <c r="A65">
        <v>2022</v>
      </c>
      <c r="B65">
        <v>62</v>
      </c>
      <c r="C65" s="1">
        <v>44613</v>
      </c>
      <c r="D65">
        <v>5904.23</v>
      </c>
      <c r="E65" t="s">
        <v>46</v>
      </c>
      <c r="F65" s="2" t="s">
        <v>156</v>
      </c>
      <c r="G65" t="s">
        <v>43</v>
      </c>
      <c r="H65">
        <v>0</v>
      </c>
      <c r="I65" t="s">
        <v>43</v>
      </c>
      <c r="J65" t="str">
        <f>""</f>
        <v/>
      </c>
    </row>
    <row r="66" spans="1:10" ht="17" x14ac:dyDescent="0.2">
      <c r="A66">
        <v>2022</v>
      </c>
      <c r="B66">
        <v>63</v>
      </c>
      <c r="C66" s="1">
        <v>44613</v>
      </c>
      <c r="D66">
        <v>9.1999999999999993</v>
      </c>
      <c r="E66" t="s">
        <v>46</v>
      </c>
      <c r="F66" s="2" t="s">
        <v>157</v>
      </c>
      <c r="G66" t="s">
        <v>43</v>
      </c>
      <c r="H66">
        <v>0</v>
      </c>
      <c r="I66" t="s">
        <v>43</v>
      </c>
      <c r="J66" t="str">
        <f>""</f>
        <v/>
      </c>
    </row>
    <row r="67" spans="1:10" ht="17" x14ac:dyDescent="0.2">
      <c r="A67">
        <v>2022</v>
      </c>
      <c r="B67">
        <v>64</v>
      </c>
      <c r="C67" s="1">
        <v>44613</v>
      </c>
      <c r="D67">
        <v>16294.35</v>
      </c>
      <c r="E67" t="s">
        <v>46</v>
      </c>
      <c r="F67" s="2" t="s">
        <v>158</v>
      </c>
      <c r="G67" t="s">
        <v>43</v>
      </c>
      <c r="H67">
        <v>0</v>
      </c>
      <c r="I67" t="s">
        <v>43</v>
      </c>
      <c r="J67" t="str">
        <f>""</f>
        <v/>
      </c>
    </row>
    <row r="68" spans="1:10" ht="17" x14ac:dyDescent="0.2">
      <c r="A68">
        <v>2022</v>
      </c>
      <c r="B68">
        <v>65</v>
      </c>
      <c r="C68" s="1">
        <v>44613</v>
      </c>
      <c r="D68">
        <v>54.83</v>
      </c>
      <c r="E68" t="s">
        <v>46</v>
      </c>
      <c r="F68" s="2" t="s">
        <v>158</v>
      </c>
      <c r="G68" t="s">
        <v>43</v>
      </c>
      <c r="H68">
        <v>0</v>
      </c>
      <c r="I68" t="s">
        <v>43</v>
      </c>
      <c r="J68" t="str">
        <f>""</f>
        <v/>
      </c>
    </row>
    <row r="69" spans="1:10" ht="17" x14ac:dyDescent="0.2">
      <c r="A69">
        <v>2022</v>
      </c>
      <c r="B69">
        <v>66</v>
      </c>
      <c r="C69" s="1">
        <v>44613</v>
      </c>
      <c r="D69">
        <v>98.65</v>
      </c>
      <c r="E69" t="s">
        <v>46</v>
      </c>
      <c r="F69" s="2" t="s">
        <v>158</v>
      </c>
      <c r="G69" t="s">
        <v>43</v>
      </c>
      <c r="H69">
        <v>0</v>
      </c>
      <c r="I69" t="s">
        <v>43</v>
      </c>
      <c r="J69" t="str">
        <f>""</f>
        <v/>
      </c>
    </row>
    <row r="70" spans="1:10" ht="17" x14ac:dyDescent="0.2">
      <c r="A70">
        <v>2022</v>
      </c>
      <c r="B70">
        <v>67</v>
      </c>
      <c r="C70" s="1">
        <v>44613</v>
      </c>
      <c r="D70">
        <v>462.17</v>
      </c>
      <c r="E70" t="s">
        <v>46</v>
      </c>
      <c r="F70" s="2" t="s">
        <v>158</v>
      </c>
      <c r="G70" t="s">
        <v>43</v>
      </c>
      <c r="H70">
        <v>0</v>
      </c>
      <c r="I70" t="s">
        <v>43</v>
      </c>
      <c r="J70" t="str">
        <f>""</f>
        <v/>
      </c>
    </row>
    <row r="71" spans="1:10" ht="17" x14ac:dyDescent="0.2">
      <c r="A71">
        <v>2022</v>
      </c>
      <c r="B71">
        <v>68</v>
      </c>
      <c r="C71" s="1">
        <v>44613</v>
      </c>
      <c r="D71">
        <v>55368.89</v>
      </c>
      <c r="E71" t="s">
        <v>46</v>
      </c>
      <c r="F71" s="2" t="s">
        <v>158</v>
      </c>
      <c r="G71" t="s">
        <v>43</v>
      </c>
      <c r="H71">
        <v>0</v>
      </c>
      <c r="I71" t="s">
        <v>43</v>
      </c>
      <c r="J71" t="str">
        <f>""</f>
        <v/>
      </c>
    </row>
    <row r="72" spans="1:10" ht="17" x14ac:dyDescent="0.2">
      <c r="A72">
        <v>2022</v>
      </c>
      <c r="B72">
        <v>69</v>
      </c>
      <c r="C72" s="1">
        <v>44610</v>
      </c>
      <c r="D72">
        <v>91.1</v>
      </c>
      <c r="E72" t="s">
        <v>159</v>
      </c>
      <c r="F72" s="2" t="s">
        <v>160</v>
      </c>
      <c r="G72" t="s">
        <v>161</v>
      </c>
      <c r="H72">
        <v>153</v>
      </c>
      <c r="I72" t="s">
        <v>24</v>
      </c>
      <c r="J72" t="str">
        <f>"05111821004"</f>
        <v>05111821004</v>
      </c>
    </row>
    <row r="73" spans="1:10" ht="17" x14ac:dyDescent="0.2">
      <c r="A73">
        <v>2022</v>
      </c>
      <c r="B73">
        <v>70</v>
      </c>
      <c r="C73" s="1">
        <v>44610</v>
      </c>
      <c r="D73">
        <v>1523.6</v>
      </c>
      <c r="E73" t="s">
        <v>162</v>
      </c>
      <c r="F73" s="2" t="s">
        <v>163</v>
      </c>
      <c r="G73" t="s">
        <v>164</v>
      </c>
      <c r="H73">
        <v>50100</v>
      </c>
      <c r="I73" t="s">
        <v>165</v>
      </c>
      <c r="J73" t="str">
        <f>"06023900480"</f>
        <v>06023900480</v>
      </c>
    </row>
    <row r="74" spans="1:10" ht="17" x14ac:dyDescent="0.2">
      <c r="A74">
        <v>2022</v>
      </c>
      <c r="B74">
        <v>71</v>
      </c>
      <c r="C74" s="1">
        <v>44610</v>
      </c>
      <c r="D74">
        <v>646.49</v>
      </c>
      <c r="E74" t="s">
        <v>166</v>
      </c>
      <c r="F74" s="2" t="s">
        <v>167</v>
      </c>
      <c r="G74" t="s">
        <v>168</v>
      </c>
      <c r="H74">
        <v>20123</v>
      </c>
      <c r="I74" t="s">
        <v>169</v>
      </c>
      <c r="J74" t="str">
        <f>"00488410010"</f>
        <v>00488410010</v>
      </c>
    </row>
    <row r="75" spans="1:10" ht="17" x14ac:dyDescent="0.2">
      <c r="A75">
        <v>2022</v>
      </c>
      <c r="B75">
        <v>72</v>
      </c>
      <c r="C75" s="1">
        <v>44610</v>
      </c>
      <c r="D75">
        <v>873.54</v>
      </c>
      <c r="E75" t="s">
        <v>166</v>
      </c>
      <c r="F75" s="2" t="s">
        <v>170</v>
      </c>
      <c r="G75" t="s">
        <v>168</v>
      </c>
      <c r="H75">
        <v>20123</v>
      </c>
      <c r="I75" t="s">
        <v>169</v>
      </c>
      <c r="J75" t="str">
        <f>"00488410010"</f>
        <v>00488410010</v>
      </c>
    </row>
    <row r="76" spans="1:10" ht="17" x14ac:dyDescent="0.2">
      <c r="A76">
        <v>2022</v>
      </c>
      <c r="B76">
        <v>73</v>
      </c>
      <c r="C76" s="1">
        <v>44610</v>
      </c>
      <c r="D76">
        <v>93.41</v>
      </c>
      <c r="E76" t="s">
        <v>51</v>
      </c>
      <c r="F76" s="2" t="s">
        <v>171</v>
      </c>
      <c r="G76" t="s">
        <v>43</v>
      </c>
      <c r="H76">
        <v>0</v>
      </c>
      <c r="I76" t="s">
        <v>43</v>
      </c>
      <c r="J76" t="str">
        <f>"94119000480"</f>
        <v>94119000480</v>
      </c>
    </row>
    <row r="77" spans="1:10" ht="17" x14ac:dyDescent="0.2">
      <c r="A77">
        <v>2022</v>
      </c>
      <c r="B77">
        <v>74</v>
      </c>
      <c r="C77" s="1">
        <v>44617</v>
      </c>
      <c r="D77">
        <v>5335</v>
      </c>
      <c r="E77" t="s">
        <v>53</v>
      </c>
      <c r="F77" s="2" t="s">
        <v>172</v>
      </c>
      <c r="G77" t="s">
        <v>43</v>
      </c>
      <c r="H77">
        <v>0</v>
      </c>
      <c r="I77" t="s">
        <v>43</v>
      </c>
      <c r="J77" t="str">
        <f>"GZZBNR59H04D612R"</f>
        <v>GZZBNR59H04D612R</v>
      </c>
    </row>
    <row r="78" spans="1:10" ht="17" x14ac:dyDescent="0.2">
      <c r="A78">
        <v>2022</v>
      </c>
      <c r="B78">
        <v>75</v>
      </c>
      <c r="C78" s="1">
        <v>44617</v>
      </c>
      <c r="D78">
        <v>58896</v>
      </c>
      <c r="E78" t="s">
        <v>55</v>
      </c>
      <c r="F78" s="2" t="s">
        <v>173</v>
      </c>
      <c r="G78" t="s">
        <v>43</v>
      </c>
      <c r="H78">
        <v>0</v>
      </c>
      <c r="I78" t="s">
        <v>43</v>
      </c>
      <c r="J78" t="str">
        <f>""</f>
        <v/>
      </c>
    </row>
    <row r="79" spans="1:10" ht="17" x14ac:dyDescent="0.2">
      <c r="A79">
        <v>2022</v>
      </c>
      <c r="B79">
        <v>76</v>
      </c>
      <c r="C79" s="1">
        <v>44617</v>
      </c>
      <c r="D79">
        <v>29525</v>
      </c>
      <c r="E79" t="s">
        <v>174</v>
      </c>
      <c r="F79" s="2" t="s">
        <v>175</v>
      </c>
      <c r="G79" t="s">
        <v>176</v>
      </c>
      <c r="H79">
        <v>50014</v>
      </c>
      <c r="I79" t="s">
        <v>177</v>
      </c>
      <c r="J79" t="str">
        <f>"06821850481"</f>
        <v>06821850481</v>
      </c>
    </row>
    <row r="80" spans="1:10" ht="17" x14ac:dyDescent="0.2">
      <c r="A80">
        <v>2022</v>
      </c>
      <c r="B80">
        <v>77</v>
      </c>
      <c r="C80" s="1">
        <v>44617</v>
      </c>
      <c r="D80">
        <v>12220</v>
      </c>
      <c r="E80" t="s">
        <v>178</v>
      </c>
      <c r="F80" s="2" t="s">
        <v>179</v>
      </c>
      <c r="G80" t="s">
        <v>180</v>
      </c>
      <c r="H80">
        <v>144</v>
      </c>
      <c r="I80" t="s">
        <v>24</v>
      </c>
      <c r="J80" t="str">
        <f>"05724831002"</f>
        <v>05724831002</v>
      </c>
    </row>
    <row r="81" spans="1:10" ht="17" x14ac:dyDescent="0.2">
      <c r="A81">
        <v>2022</v>
      </c>
      <c r="B81">
        <v>78</v>
      </c>
      <c r="C81" s="1">
        <v>44617</v>
      </c>
      <c r="D81">
        <v>1646.46</v>
      </c>
      <c r="E81" t="s">
        <v>181</v>
      </c>
      <c r="F81" s="2" t="s">
        <v>182</v>
      </c>
      <c r="G81" t="s">
        <v>183</v>
      </c>
      <c r="H81">
        <v>26854</v>
      </c>
      <c r="I81" t="s">
        <v>184</v>
      </c>
      <c r="J81" t="str">
        <f>"06628860964"</f>
        <v>06628860964</v>
      </c>
    </row>
    <row r="82" spans="1:10" ht="17" x14ac:dyDescent="0.2">
      <c r="A82">
        <v>2022</v>
      </c>
      <c r="B82">
        <v>79</v>
      </c>
      <c r="C82" s="1">
        <v>44617</v>
      </c>
      <c r="D82">
        <v>9000</v>
      </c>
      <c r="E82" t="s">
        <v>185</v>
      </c>
      <c r="F82" s="2" t="s">
        <v>186</v>
      </c>
      <c r="G82" t="s">
        <v>187</v>
      </c>
      <c r="H82">
        <v>50028</v>
      </c>
      <c r="I82" t="s">
        <v>188</v>
      </c>
      <c r="J82" t="str">
        <f>"06379510487"</f>
        <v>06379510487</v>
      </c>
    </row>
    <row r="83" spans="1:10" ht="17" x14ac:dyDescent="0.2">
      <c r="A83">
        <v>2022</v>
      </c>
      <c r="B83">
        <v>80</v>
      </c>
      <c r="C83" s="1">
        <v>44622</v>
      </c>
      <c r="D83">
        <v>15000</v>
      </c>
      <c r="E83" t="s">
        <v>142</v>
      </c>
      <c r="F83" s="2" t="s">
        <v>189</v>
      </c>
      <c r="G83" t="s">
        <v>43</v>
      </c>
      <c r="H83">
        <v>0</v>
      </c>
      <c r="I83" t="s">
        <v>43</v>
      </c>
      <c r="J83" t="str">
        <f>""</f>
        <v/>
      </c>
    </row>
    <row r="84" spans="1:10" ht="17" x14ac:dyDescent="0.2">
      <c r="A84">
        <v>2022</v>
      </c>
      <c r="B84">
        <v>81</v>
      </c>
      <c r="C84" s="1">
        <v>44623</v>
      </c>
      <c r="D84">
        <v>66.150000000000006</v>
      </c>
      <c r="E84" t="s">
        <v>190</v>
      </c>
      <c r="F84" s="2" t="s">
        <v>191</v>
      </c>
      <c r="G84" t="s">
        <v>43</v>
      </c>
      <c r="H84">
        <v>0</v>
      </c>
      <c r="I84" t="s">
        <v>43</v>
      </c>
      <c r="J84" t="str">
        <f>""</f>
        <v/>
      </c>
    </row>
    <row r="85" spans="1:10" ht="17" x14ac:dyDescent="0.2">
      <c r="A85">
        <v>2022</v>
      </c>
      <c r="B85">
        <v>82</v>
      </c>
      <c r="C85" s="1">
        <v>44622</v>
      </c>
      <c r="D85">
        <v>57</v>
      </c>
      <c r="E85" t="s">
        <v>86</v>
      </c>
      <c r="F85" s="2" t="s">
        <v>192</v>
      </c>
      <c r="G85" t="s">
        <v>43</v>
      </c>
      <c r="H85">
        <v>0</v>
      </c>
      <c r="I85" t="s">
        <v>43</v>
      </c>
      <c r="J85" t="str">
        <f>""</f>
        <v/>
      </c>
    </row>
    <row r="86" spans="1:10" ht="17" x14ac:dyDescent="0.2">
      <c r="A86">
        <v>2022</v>
      </c>
      <c r="B86">
        <v>83</v>
      </c>
      <c r="C86" s="1">
        <v>44623</v>
      </c>
      <c r="D86">
        <v>20.66</v>
      </c>
      <c r="E86" t="s">
        <v>133</v>
      </c>
      <c r="F86" s="2" t="s">
        <v>193</v>
      </c>
      <c r="G86" t="s">
        <v>135</v>
      </c>
      <c r="H86">
        <v>0</v>
      </c>
      <c r="I86" t="s">
        <v>43</v>
      </c>
      <c r="J86" t="str">
        <f>"09771701001"</f>
        <v>09771701001</v>
      </c>
    </row>
    <row r="87" spans="1:10" ht="17" x14ac:dyDescent="0.2">
      <c r="A87">
        <v>2022</v>
      </c>
      <c r="B87">
        <v>84</v>
      </c>
      <c r="C87" s="1">
        <v>44623</v>
      </c>
      <c r="D87">
        <v>51.4</v>
      </c>
      <c r="E87" t="s">
        <v>136</v>
      </c>
      <c r="F87" s="2" t="s">
        <v>194</v>
      </c>
      <c r="G87" t="s">
        <v>138</v>
      </c>
      <c r="H87">
        <v>159</v>
      </c>
      <c r="I87" t="s">
        <v>20</v>
      </c>
      <c r="J87" t="str">
        <f>"07516911000"</f>
        <v>07516911000</v>
      </c>
    </row>
    <row r="88" spans="1:10" ht="17" x14ac:dyDescent="0.2">
      <c r="A88">
        <v>2022</v>
      </c>
      <c r="B88">
        <v>85</v>
      </c>
      <c r="C88" s="1">
        <v>44623</v>
      </c>
      <c r="D88">
        <v>1</v>
      </c>
      <c r="E88" t="s">
        <v>139</v>
      </c>
      <c r="F88" s="2" t="s">
        <v>195</v>
      </c>
      <c r="G88" t="s">
        <v>43</v>
      </c>
      <c r="H88">
        <v>0</v>
      </c>
      <c r="I88" t="s">
        <v>43</v>
      </c>
      <c r="J88" t="str">
        <f>""</f>
        <v/>
      </c>
    </row>
    <row r="89" spans="1:10" ht="17" x14ac:dyDescent="0.2">
      <c r="A89">
        <v>2022</v>
      </c>
      <c r="B89">
        <v>86</v>
      </c>
      <c r="C89" s="1">
        <v>44622</v>
      </c>
      <c r="D89">
        <v>4795.3100000000004</v>
      </c>
      <c r="E89" t="s">
        <v>41</v>
      </c>
      <c r="F89" s="2" t="s">
        <v>196</v>
      </c>
      <c r="G89" t="s">
        <v>43</v>
      </c>
      <c r="H89">
        <v>0</v>
      </c>
      <c r="I89" t="s">
        <v>43</v>
      </c>
      <c r="J89" t="str">
        <f>"02118311006"</f>
        <v>02118311006</v>
      </c>
    </row>
    <row r="90" spans="1:10" ht="17" x14ac:dyDescent="0.2">
      <c r="A90">
        <v>2022</v>
      </c>
      <c r="B90">
        <v>87</v>
      </c>
      <c r="C90" s="1">
        <v>44622</v>
      </c>
      <c r="D90">
        <v>882.62</v>
      </c>
      <c r="E90" t="s">
        <v>41</v>
      </c>
      <c r="F90" s="2" t="s">
        <v>197</v>
      </c>
      <c r="G90" t="s">
        <v>43</v>
      </c>
      <c r="H90">
        <v>0</v>
      </c>
      <c r="I90" t="s">
        <v>43</v>
      </c>
      <c r="J90" t="str">
        <f>"02118311006"</f>
        <v>02118311006</v>
      </c>
    </row>
    <row r="91" spans="1:10" ht="17" x14ac:dyDescent="0.2">
      <c r="A91">
        <v>2022</v>
      </c>
      <c r="B91">
        <v>88</v>
      </c>
      <c r="C91" s="1">
        <v>44629</v>
      </c>
      <c r="D91">
        <v>57.25</v>
      </c>
      <c r="E91" t="s">
        <v>72</v>
      </c>
      <c r="F91" s="2" t="s">
        <v>198</v>
      </c>
      <c r="G91" t="s">
        <v>43</v>
      </c>
      <c r="H91">
        <v>0</v>
      </c>
      <c r="I91" t="s">
        <v>43</v>
      </c>
      <c r="J91" t="str">
        <f>""</f>
        <v/>
      </c>
    </row>
    <row r="92" spans="1:10" ht="17" x14ac:dyDescent="0.2">
      <c r="A92">
        <v>2022</v>
      </c>
      <c r="B92">
        <v>89</v>
      </c>
      <c r="C92" s="1">
        <v>44629</v>
      </c>
      <c r="D92">
        <v>27</v>
      </c>
      <c r="E92" t="s">
        <v>74</v>
      </c>
      <c r="F92" s="2" t="s">
        <v>199</v>
      </c>
      <c r="G92" t="s">
        <v>43</v>
      </c>
      <c r="H92">
        <v>0</v>
      </c>
      <c r="I92" t="s">
        <v>43</v>
      </c>
      <c r="J92" t="str">
        <f>""</f>
        <v/>
      </c>
    </row>
    <row r="93" spans="1:10" ht="17" x14ac:dyDescent="0.2">
      <c r="A93">
        <v>2022</v>
      </c>
      <c r="B93">
        <v>90</v>
      </c>
      <c r="C93" s="1">
        <v>44629</v>
      </c>
      <c r="D93">
        <v>20</v>
      </c>
      <c r="E93" t="s">
        <v>200</v>
      </c>
      <c r="F93" s="2" t="s">
        <v>201</v>
      </c>
      <c r="G93" t="s">
        <v>43</v>
      </c>
      <c r="H93">
        <v>0</v>
      </c>
      <c r="I93" t="s">
        <v>43</v>
      </c>
      <c r="J93" t="str">
        <f>""</f>
        <v/>
      </c>
    </row>
    <row r="94" spans="1:10" ht="17" x14ac:dyDescent="0.2">
      <c r="A94">
        <v>2022</v>
      </c>
      <c r="B94">
        <v>91</v>
      </c>
      <c r="C94" s="1">
        <v>44629</v>
      </c>
      <c r="D94">
        <v>3.9</v>
      </c>
      <c r="E94" t="s">
        <v>53</v>
      </c>
      <c r="F94" s="2" t="s">
        <v>202</v>
      </c>
      <c r="G94" t="s">
        <v>43</v>
      </c>
      <c r="H94">
        <v>0</v>
      </c>
      <c r="I94" t="s">
        <v>43</v>
      </c>
      <c r="J94" t="str">
        <f>"GZZBNR59H04D612R"</f>
        <v>GZZBNR59H04D612R</v>
      </c>
    </row>
    <row r="95" spans="1:10" ht="17" x14ac:dyDescent="0.2">
      <c r="A95">
        <v>2022</v>
      </c>
      <c r="B95">
        <v>92</v>
      </c>
      <c r="C95" s="1">
        <v>44629</v>
      </c>
      <c r="D95">
        <v>26.2</v>
      </c>
      <c r="E95" t="s">
        <v>53</v>
      </c>
      <c r="F95" s="2" t="s">
        <v>203</v>
      </c>
      <c r="G95" t="s">
        <v>43</v>
      </c>
      <c r="H95">
        <v>0</v>
      </c>
      <c r="I95" t="s">
        <v>43</v>
      </c>
      <c r="J95" t="str">
        <f>"GZZBNR59H04D612R"</f>
        <v>GZZBNR59H04D612R</v>
      </c>
    </row>
    <row r="96" spans="1:10" ht="17" x14ac:dyDescent="0.2">
      <c r="A96">
        <v>2022</v>
      </c>
      <c r="B96">
        <v>93</v>
      </c>
      <c r="C96" s="1">
        <v>44629</v>
      </c>
      <c r="D96">
        <v>18</v>
      </c>
      <c r="E96" t="s">
        <v>53</v>
      </c>
      <c r="F96" s="2" t="s">
        <v>204</v>
      </c>
      <c r="G96" t="s">
        <v>43</v>
      </c>
      <c r="H96">
        <v>0</v>
      </c>
      <c r="I96" t="s">
        <v>43</v>
      </c>
      <c r="J96" t="str">
        <f>"GZZBNR59H04D612R"</f>
        <v>GZZBNR59H04D612R</v>
      </c>
    </row>
    <row r="97" spans="1:10" ht="17" x14ac:dyDescent="0.2">
      <c r="A97">
        <v>2022</v>
      </c>
      <c r="B97">
        <v>94</v>
      </c>
      <c r="C97" s="1">
        <v>44629</v>
      </c>
      <c r="D97">
        <v>168.1</v>
      </c>
      <c r="E97" t="s">
        <v>205</v>
      </c>
      <c r="F97" s="2" t="s">
        <v>206</v>
      </c>
      <c r="G97" t="s">
        <v>43</v>
      </c>
      <c r="H97">
        <v>0</v>
      </c>
      <c r="I97" t="s">
        <v>43</v>
      </c>
      <c r="J97" t="str">
        <f>""</f>
        <v/>
      </c>
    </row>
    <row r="98" spans="1:10" ht="17" x14ac:dyDescent="0.2">
      <c r="A98">
        <v>2022</v>
      </c>
      <c r="B98">
        <v>95</v>
      </c>
      <c r="C98" s="1">
        <v>44629</v>
      </c>
      <c r="D98">
        <v>19.5</v>
      </c>
      <c r="E98" t="s">
        <v>86</v>
      </c>
      <c r="F98" s="2" t="s">
        <v>207</v>
      </c>
      <c r="G98" t="s">
        <v>43</v>
      </c>
      <c r="H98">
        <v>0</v>
      </c>
      <c r="I98" t="s">
        <v>43</v>
      </c>
      <c r="J98" t="str">
        <f>""</f>
        <v/>
      </c>
    </row>
    <row r="99" spans="1:10" ht="17" x14ac:dyDescent="0.2">
      <c r="A99">
        <v>2022</v>
      </c>
      <c r="B99">
        <v>96</v>
      </c>
      <c r="C99" s="1">
        <v>44629</v>
      </c>
      <c r="D99">
        <v>130.4</v>
      </c>
      <c r="E99" t="s">
        <v>208</v>
      </c>
      <c r="F99" s="2" t="s">
        <v>209</v>
      </c>
      <c r="G99" t="s">
        <v>43</v>
      </c>
      <c r="H99">
        <v>0</v>
      </c>
      <c r="I99" t="s">
        <v>43</v>
      </c>
      <c r="J99" t="str">
        <f>""</f>
        <v/>
      </c>
    </row>
    <row r="100" spans="1:10" ht="17" x14ac:dyDescent="0.2">
      <c r="A100">
        <v>2022</v>
      </c>
      <c r="B100">
        <v>97</v>
      </c>
      <c r="C100" s="1">
        <v>44629</v>
      </c>
      <c r="D100">
        <v>132.80000000000001</v>
      </c>
      <c r="E100" t="s">
        <v>210</v>
      </c>
      <c r="F100" s="2" t="s">
        <v>211</v>
      </c>
      <c r="G100" t="s">
        <v>43</v>
      </c>
      <c r="H100">
        <v>0</v>
      </c>
      <c r="I100" t="s">
        <v>43</v>
      </c>
      <c r="J100" t="str">
        <f>""</f>
        <v/>
      </c>
    </row>
    <row r="101" spans="1:10" ht="17" x14ac:dyDescent="0.2">
      <c r="A101">
        <v>2022</v>
      </c>
      <c r="B101">
        <v>98</v>
      </c>
      <c r="C101" s="1">
        <v>44629</v>
      </c>
      <c r="D101">
        <v>60</v>
      </c>
      <c r="E101" t="s">
        <v>208</v>
      </c>
      <c r="F101" s="2" t="s">
        <v>212</v>
      </c>
      <c r="G101" t="s">
        <v>43</v>
      </c>
      <c r="H101">
        <v>0</v>
      </c>
      <c r="I101" t="s">
        <v>43</v>
      </c>
      <c r="J101" t="str">
        <f>""</f>
        <v/>
      </c>
    </row>
    <row r="102" spans="1:10" ht="17" x14ac:dyDescent="0.2">
      <c r="A102">
        <v>2022</v>
      </c>
      <c r="B102">
        <v>99</v>
      </c>
      <c r="C102" s="1">
        <v>44630</v>
      </c>
      <c r="D102">
        <v>1410</v>
      </c>
      <c r="E102" t="s">
        <v>213</v>
      </c>
      <c r="F102" s="2" t="s">
        <v>214</v>
      </c>
      <c r="G102" t="s">
        <v>215</v>
      </c>
      <c r="H102">
        <v>56121</v>
      </c>
      <c r="I102" t="s">
        <v>216</v>
      </c>
      <c r="J102" t="str">
        <f>"01533610505"</f>
        <v>01533610505</v>
      </c>
    </row>
    <row r="103" spans="1:10" ht="17" x14ac:dyDescent="0.2">
      <c r="A103">
        <v>2022</v>
      </c>
      <c r="B103">
        <v>100</v>
      </c>
      <c r="C103" s="1">
        <v>44630</v>
      </c>
      <c r="D103">
        <v>285</v>
      </c>
      <c r="E103" t="s">
        <v>29</v>
      </c>
      <c r="F103" s="2" t="s">
        <v>217</v>
      </c>
      <c r="G103" t="s">
        <v>31</v>
      </c>
      <c r="H103">
        <v>10135</v>
      </c>
      <c r="I103" t="s">
        <v>32</v>
      </c>
      <c r="J103" t="str">
        <f>"06714021000"</f>
        <v>06714021000</v>
      </c>
    </row>
    <row r="104" spans="1:10" ht="17" x14ac:dyDescent="0.2">
      <c r="A104">
        <v>2022</v>
      </c>
      <c r="B104">
        <v>101</v>
      </c>
      <c r="C104" s="1">
        <v>44630</v>
      </c>
      <c r="D104">
        <v>152.4</v>
      </c>
      <c r="E104" t="s">
        <v>166</v>
      </c>
      <c r="F104" s="2" t="s">
        <v>218</v>
      </c>
      <c r="G104" t="s">
        <v>168</v>
      </c>
      <c r="H104">
        <v>20123</v>
      </c>
      <c r="I104" t="s">
        <v>169</v>
      </c>
      <c r="J104" t="str">
        <f>"00488410010"</f>
        <v>00488410010</v>
      </c>
    </row>
    <row r="105" spans="1:10" ht="17" x14ac:dyDescent="0.2">
      <c r="A105">
        <v>2022</v>
      </c>
      <c r="B105">
        <v>102</v>
      </c>
      <c r="C105" s="1">
        <v>44630</v>
      </c>
      <c r="D105">
        <v>5262.85</v>
      </c>
      <c r="E105" t="s">
        <v>37</v>
      </c>
      <c r="F105" s="2" t="s">
        <v>219</v>
      </c>
      <c r="G105" t="s">
        <v>39</v>
      </c>
      <c r="H105">
        <v>5100</v>
      </c>
      <c r="I105" t="s">
        <v>40</v>
      </c>
      <c r="J105" t="str">
        <f>"00758240550"</f>
        <v>00758240550</v>
      </c>
    </row>
    <row r="106" spans="1:10" ht="17" x14ac:dyDescent="0.2">
      <c r="A106">
        <v>2022</v>
      </c>
      <c r="B106">
        <v>103</v>
      </c>
      <c r="C106" s="1">
        <v>44630</v>
      </c>
      <c r="D106">
        <v>1062.76</v>
      </c>
      <c r="E106" t="s">
        <v>166</v>
      </c>
      <c r="F106" s="2" t="s">
        <v>220</v>
      </c>
      <c r="G106" t="s">
        <v>168</v>
      </c>
      <c r="H106">
        <v>20123</v>
      </c>
      <c r="I106" t="s">
        <v>169</v>
      </c>
      <c r="J106" t="str">
        <f>"00488410010"</f>
        <v>00488410010</v>
      </c>
    </row>
    <row r="107" spans="1:10" ht="17" x14ac:dyDescent="0.2">
      <c r="A107">
        <v>2022</v>
      </c>
      <c r="B107">
        <v>104</v>
      </c>
      <c r="C107" s="1">
        <v>44630</v>
      </c>
      <c r="D107">
        <v>34.090000000000003</v>
      </c>
      <c r="E107" t="s">
        <v>21</v>
      </c>
      <c r="F107" s="2" t="s">
        <v>221</v>
      </c>
      <c r="G107" t="s">
        <v>23</v>
      </c>
      <c r="H107">
        <v>143</v>
      </c>
      <c r="I107" t="s">
        <v>24</v>
      </c>
      <c r="J107" t="str">
        <f>"10191231009"</f>
        <v>10191231009</v>
      </c>
    </row>
    <row r="108" spans="1:10" ht="17" x14ac:dyDescent="0.2">
      <c r="A108">
        <v>2022</v>
      </c>
      <c r="B108">
        <v>105</v>
      </c>
      <c r="C108" s="1">
        <v>44634</v>
      </c>
      <c r="D108">
        <v>375</v>
      </c>
      <c r="E108" t="s">
        <v>222</v>
      </c>
      <c r="F108" s="2" t="s">
        <v>223</v>
      </c>
      <c r="G108" t="s">
        <v>43</v>
      </c>
      <c r="H108">
        <v>0</v>
      </c>
      <c r="I108" t="s">
        <v>43</v>
      </c>
      <c r="J108" t="str">
        <f>""</f>
        <v/>
      </c>
    </row>
    <row r="109" spans="1:10" ht="17" x14ac:dyDescent="0.2">
      <c r="A109">
        <v>2022</v>
      </c>
      <c r="B109">
        <v>106</v>
      </c>
      <c r="C109" s="1">
        <v>44637</v>
      </c>
      <c r="D109">
        <v>53398.14</v>
      </c>
      <c r="E109" t="s">
        <v>46</v>
      </c>
      <c r="F109" s="2" t="s">
        <v>224</v>
      </c>
      <c r="G109" t="s">
        <v>43</v>
      </c>
      <c r="H109">
        <v>0</v>
      </c>
      <c r="I109" t="s">
        <v>43</v>
      </c>
      <c r="J109" t="str">
        <f>""</f>
        <v/>
      </c>
    </row>
    <row r="110" spans="1:10" ht="17" x14ac:dyDescent="0.2">
      <c r="A110">
        <v>2022</v>
      </c>
      <c r="B110">
        <v>107</v>
      </c>
      <c r="C110" s="1">
        <v>44637</v>
      </c>
      <c r="D110">
        <v>452.35</v>
      </c>
      <c r="E110" t="s">
        <v>46</v>
      </c>
      <c r="F110" s="2" t="s">
        <v>224</v>
      </c>
      <c r="G110" t="s">
        <v>43</v>
      </c>
      <c r="H110">
        <v>0</v>
      </c>
      <c r="I110" t="s">
        <v>43</v>
      </c>
      <c r="J110" t="str">
        <f>""</f>
        <v/>
      </c>
    </row>
    <row r="111" spans="1:10" ht="17" x14ac:dyDescent="0.2">
      <c r="A111">
        <v>2022</v>
      </c>
      <c r="B111">
        <v>108</v>
      </c>
      <c r="C111" s="1">
        <v>44637</v>
      </c>
      <c r="D111">
        <v>98.65</v>
      </c>
      <c r="E111" t="s">
        <v>46</v>
      </c>
      <c r="F111" s="2" t="s">
        <v>224</v>
      </c>
      <c r="G111" t="s">
        <v>43</v>
      </c>
      <c r="H111">
        <v>0</v>
      </c>
      <c r="I111" t="s">
        <v>43</v>
      </c>
      <c r="J111" t="str">
        <f>""</f>
        <v/>
      </c>
    </row>
    <row r="112" spans="1:10" ht="17" x14ac:dyDescent="0.2">
      <c r="A112">
        <v>2022</v>
      </c>
      <c r="B112">
        <v>109</v>
      </c>
      <c r="C112" s="1">
        <v>44637</v>
      </c>
      <c r="D112">
        <v>54.83</v>
      </c>
      <c r="E112" t="s">
        <v>46</v>
      </c>
      <c r="F112" s="2" t="s">
        <v>224</v>
      </c>
      <c r="G112" t="s">
        <v>43</v>
      </c>
      <c r="H112">
        <v>0</v>
      </c>
      <c r="I112" t="s">
        <v>43</v>
      </c>
      <c r="J112" t="str">
        <f>""</f>
        <v/>
      </c>
    </row>
    <row r="113" spans="1:10" ht="17" x14ac:dyDescent="0.2">
      <c r="A113">
        <v>2022</v>
      </c>
      <c r="B113">
        <v>110</v>
      </c>
      <c r="C113" s="1">
        <v>44637</v>
      </c>
      <c r="D113">
        <v>26856.01</v>
      </c>
      <c r="E113" t="s">
        <v>46</v>
      </c>
      <c r="F113" s="2" t="s">
        <v>225</v>
      </c>
      <c r="G113" t="s">
        <v>43</v>
      </c>
      <c r="H113">
        <v>0</v>
      </c>
      <c r="I113" t="s">
        <v>43</v>
      </c>
      <c r="J113" t="str">
        <f>""</f>
        <v/>
      </c>
    </row>
    <row r="114" spans="1:10" ht="17" x14ac:dyDescent="0.2">
      <c r="A114">
        <v>2022</v>
      </c>
      <c r="B114">
        <v>111</v>
      </c>
      <c r="C114" s="1">
        <v>44637</v>
      </c>
      <c r="D114">
        <v>8006.4</v>
      </c>
      <c r="E114" t="s">
        <v>46</v>
      </c>
      <c r="F114" s="2" t="s">
        <v>226</v>
      </c>
      <c r="G114" t="s">
        <v>43</v>
      </c>
      <c r="H114">
        <v>0</v>
      </c>
      <c r="I114" t="s">
        <v>43</v>
      </c>
      <c r="J114" t="str">
        <f>""</f>
        <v/>
      </c>
    </row>
    <row r="115" spans="1:10" ht="17" x14ac:dyDescent="0.2">
      <c r="A115">
        <v>2022</v>
      </c>
      <c r="B115">
        <v>112</v>
      </c>
      <c r="C115" s="1">
        <v>44638</v>
      </c>
      <c r="D115">
        <v>408.95</v>
      </c>
      <c r="E115" t="s">
        <v>190</v>
      </c>
      <c r="F115" s="2" t="s">
        <v>227</v>
      </c>
      <c r="G115" t="s">
        <v>43</v>
      </c>
      <c r="H115">
        <v>0</v>
      </c>
      <c r="I115" t="s">
        <v>43</v>
      </c>
      <c r="J115" t="str">
        <f>""</f>
        <v/>
      </c>
    </row>
    <row r="116" spans="1:10" ht="17" x14ac:dyDescent="0.2">
      <c r="A116">
        <v>2022</v>
      </c>
      <c r="B116">
        <v>113</v>
      </c>
      <c r="C116" s="1">
        <v>44641</v>
      </c>
      <c r="D116">
        <v>92.59</v>
      </c>
      <c r="E116" t="s">
        <v>51</v>
      </c>
      <c r="F116" s="2" t="s">
        <v>228</v>
      </c>
      <c r="G116" t="s">
        <v>43</v>
      </c>
      <c r="H116">
        <v>0</v>
      </c>
      <c r="I116" t="s">
        <v>43</v>
      </c>
      <c r="J116" t="str">
        <f>"94119000480"</f>
        <v>94119000480</v>
      </c>
    </row>
    <row r="117" spans="1:10" ht="17" x14ac:dyDescent="0.2">
      <c r="A117">
        <v>2022</v>
      </c>
      <c r="B117">
        <v>114</v>
      </c>
      <c r="C117" s="1">
        <v>44651</v>
      </c>
      <c r="D117">
        <v>8483</v>
      </c>
      <c r="E117" t="s">
        <v>55</v>
      </c>
      <c r="F117" s="2" t="s">
        <v>229</v>
      </c>
      <c r="G117" t="s">
        <v>43</v>
      </c>
      <c r="H117">
        <v>0</v>
      </c>
      <c r="I117" t="s">
        <v>43</v>
      </c>
      <c r="J117" t="str">
        <f>""</f>
        <v/>
      </c>
    </row>
    <row r="118" spans="1:10" ht="17" x14ac:dyDescent="0.2">
      <c r="A118">
        <v>2022</v>
      </c>
      <c r="B118">
        <v>115</v>
      </c>
      <c r="C118" s="1">
        <v>44651</v>
      </c>
      <c r="D118">
        <v>56816.77</v>
      </c>
      <c r="E118" t="s">
        <v>55</v>
      </c>
      <c r="F118" s="2" t="s">
        <v>230</v>
      </c>
      <c r="G118" t="s">
        <v>43</v>
      </c>
      <c r="H118">
        <v>0</v>
      </c>
      <c r="I118" t="s">
        <v>43</v>
      </c>
      <c r="J118" t="str">
        <f>""</f>
        <v/>
      </c>
    </row>
    <row r="119" spans="1:10" ht="17" x14ac:dyDescent="0.2">
      <c r="A119">
        <v>2022</v>
      </c>
      <c r="B119">
        <v>116</v>
      </c>
      <c r="C119" s="1">
        <v>44643</v>
      </c>
      <c r="D119">
        <v>2645</v>
      </c>
      <c r="E119" t="s">
        <v>231</v>
      </c>
      <c r="F119" s="2" t="s">
        <v>232</v>
      </c>
      <c r="G119" t="s">
        <v>233</v>
      </c>
      <c r="H119">
        <v>0</v>
      </c>
      <c r="I119" t="s">
        <v>234</v>
      </c>
      <c r="J119" t="str">
        <f>"DE209719094"</f>
        <v>DE209719094</v>
      </c>
    </row>
    <row r="120" spans="1:10" ht="17" x14ac:dyDescent="0.2">
      <c r="A120">
        <v>2022</v>
      </c>
      <c r="B120">
        <v>117</v>
      </c>
      <c r="C120" s="1">
        <v>44655</v>
      </c>
      <c r="D120">
        <v>1172.23</v>
      </c>
      <c r="E120" t="s">
        <v>235</v>
      </c>
      <c r="F120" s="2" t="s">
        <v>236</v>
      </c>
      <c r="G120" t="s">
        <v>237</v>
      </c>
      <c r="H120">
        <v>0</v>
      </c>
      <c r="I120" t="s">
        <v>238</v>
      </c>
      <c r="J120" t="str">
        <f>"CHE11569494"</f>
        <v>CHE11569494</v>
      </c>
    </row>
    <row r="121" spans="1:10" ht="17" x14ac:dyDescent="0.2">
      <c r="A121">
        <v>2022</v>
      </c>
      <c r="B121">
        <v>118</v>
      </c>
      <c r="C121" s="1">
        <v>44656</v>
      </c>
      <c r="D121">
        <v>462.9</v>
      </c>
      <c r="E121" t="s">
        <v>239</v>
      </c>
      <c r="F121" s="2" t="s">
        <v>240</v>
      </c>
      <c r="G121" t="s">
        <v>241</v>
      </c>
      <c r="H121">
        <v>50131</v>
      </c>
      <c r="I121" t="s">
        <v>242</v>
      </c>
      <c r="J121" t="str">
        <f>"04902300484"</f>
        <v>04902300484</v>
      </c>
    </row>
    <row r="122" spans="1:10" ht="17" x14ac:dyDescent="0.2">
      <c r="A122">
        <v>2022</v>
      </c>
      <c r="B122">
        <v>119</v>
      </c>
      <c r="C122" s="1">
        <v>44656</v>
      </c>
      <c r="D122">
        <v>30.67</v>
      </c>
      <c r="E122" t="s">
        <v>121</v>
      </c>
      <c r="F122" s="2" t="s">
        <v>243</v>
      </c>
      <c r="G122" t="s">
        <v>123</v>
      </c>
      <c r="H122">
        <v>50122</v>
      </c>
      <c r="I122" t="s">
        <v>124</v>
      </c>
      <c r="J122" t="str">
        <f>"00394730485"</f>
        <v>00394730485</v>
      </c>
    </row>
    <row r="123" spans="1:10" ht="17" x14ac:dyDescent="0.2">
      <c r="A123">
        <v>2022</v>
      </c>
      <c r="B123">
        <v>120</v>
      </c>
      <c r="C123" s="1">
        <v>44656</v>
      </c>
      <c r="D123">
        <v>34</v>
      </c>
      <c r="E123" t="s">
        <v>21</v>
      </c>
      <c r="F123" s="2" t="s">
        <v>244</v>
      </c>
      <c r="G123" t="s">
        <v>23</v>
      </c>
      <c r="H123">
        <v>143</v>
      </c>
      <c r="I123" t="s">
        <v>24</v>
      </c>
      <c r="J123" t="str">
        <f>"10191231009"</f>
        <v>10191231009</v>
      </c>
    </row>
    <row r="124" spans="1:10" ht="17" x14ac:dyDescent="0.2">
      <c r="A124">
        <v>2022</v>
      </c>
      <c r="B124">
        <v>121</v>
      </c>
      <c r="C124" s="1">
        <v>44656</v>
      </c>
      <c r="D124">
        <v>359.94</v>
      </c>
      <c r="E124" t="s">
        <v>125</v>
      </c>
      <c r="F124" s="2" t="s">
        <v>245</v>
      </c>
      <c r="G124" t="s">
        <v>127</v>
      </c>
      <c r="H124">
        <v>198</v>
      </c>
      <c r="I124" t="s">
        <v>128</v>
      </c>
      <c r="J124" t="str">
        <f>"15844561009"</f>
        <v>15844561009</v>
      </c>
    </row>
    <row r="125" spans="1:10" ht="17" x14ac:dyDescent="0.2">
      <c r="A125">
        <v>2022</v>
      </c>
      <c r="B125">
        <v>122</v>
      </c>
      <c r="C125" s="1">
        <v>44656</v>
      </c>
      <c r="D125">
        <v>6178.36</v>
      </c>
      <c r="E125" t="s">
        <v>246</v>
      </c>
      <c r="F125" s="2" t="s">
        <v>247</v>
      </c>
      <c r="G125" t="s">
        <v>248</v>
      </c>
      <c r="H125">
        <v>0</v>
      </c>
      <c r="I125" t="s">
        <v>249</v>
      </c>
      <c r="J125" t="str">
        <f>"03558640755"</f>
        <v>03558640755</v>
      </c>
    </row>
    <row r="126" spans="1:10" ht="17" x14ac:dyDescent="0.2">
      <c r="A126">
        <v>2022</v>
      </c>
      <c r="B126">
        <v>123</v>
      </c>
      <c r="C126" s="1">
        <v>44656</v>
      </c>
      <c r="D126">
        <v>3429.42</v>
      </c>
      <c r="E126" t="s">
        <v>250</v>
      </c>
      <c r="F126" s="2" t="s">
        <v>251</v>
      </c>
      <c r="G126" t="s">
        <v>252</v>
      </c>
      <c r="H126">
        <v>53016</v>
      </c>
      <c r="I126" t="s">
        <v>253</v>
      </c>
      <c r="J126" t="str">
        <f>"01781330509"</f>
        <v>01781330509</v>
      </c>
    </row>
    <row r="127" spans="1:10" ht="17" x14ac:dyDescent="0.2">
      <c r="A127">
        <v>2022</v>
      </c>
      <c r="B127">
        <v>124</v>
      </c>
      <c r="C127" s="1">
        <v>44685</v>
      </c>
      <c r="D127">
        <v>4625.93</v>
      </c>
      <c r="E127" t="s">
        <v>41</v>
      </c>
      <c r="F127" s="2" t="s">
        <v>254</v>
      </c>
      <c r="G127" t="s">
        <v>43</v>
      </c>
      <c r="H127">
        <v>0</v>
      </c>
      <c r="I127" t="s">
        <v>43</v>
      </c>
      <c r="J127" t="str">
        <f>"02118311006"</f>
        <v>02118311006</v>
      </c>
    </row>
    <row r="128" spans="1:10" ht="17" x14ac:dyDescent="0.2">
      <c r="A128">
        <v>2022</v>
      </c>
      <c r="B128">
        <v>125</v>
      </c>
      <c r="C128" s="1">
        <v>44685</v>
      </c>
      <c r="D128">
        <v>882.6</v>
      </c>
      <c r="E128" t="s">
        <v>41</v>
      </c>
      <c r="F128" s="2" t="s">
        <v>255</v>
      </c>
      <c r="G128" t="s">
        <v>43</v>
      </c>
      <c r="H128">
        <v>0</v>
      </c>
      <c r="I128" t="s">
        <v>43</v>
      </c>
      <c r="J128" t="str">
        <f>"02118311006"</f>
        <v>02118311006</v>
      </c>
    </row>
    <row r="129" spans="1:10" ht="17" x14ac:dyDescent="0.2">
      <c r="A129">
        <v>2022</v>
      </c>
      <c r="B129">
        <v>126</v>
      </c>
      <c r="C129" s="1">
        <v>44656</v>
      </c>
      <c r="D129">
        <v>28704</v>
      </c>
      <c r="E129" t="s">
        <v>256</v>
      </c>
      <c r="F129" s="2" t="s">
        <v>257</v>
      </c>
      <c r="G129" t="s">
        <v>258</v>
      </c>
      <c r="H129">
        <v>40127</v>
      </c>
      <c r="I129" t="s">
        <v>259</v>
      </c>
      <c r="J129" t="str">
        <f>"03543000370"</f>
        <v>03543000370</v>
      </c>
    </row>
    <row r="130" spans="1:10" ht="17" x14ac:dyDescent="0.2">
      <c r="A130">
        <v>2022</v>
      </c>
      <c r="B130">
        <v>127</v>
      </c>
      <c r="C130" s="1">
        <v>44656</v>
      </c>
      <c r="D130">
        <v>285</v>
      </c>
      <c r="E130" t="s">
        <v>29</v>
      </c>
      <c r="F130" s="2" t="s">
        <v>260</v>
      </c>
      <c r="G130" t="s">
        <v>31</v>
      </c>
      <c r="H130">
        <v>10135</v>
      </c>
      <c r="I130" t="s">
        <v>32</v>
      </c>
      <c r="J130" t="str">
        <f>"06714021000"</f>
        <v>06714021000</v>
      </c>
    </row>
    <row r="131" spans="1:10" ht="17" x14ac:dyDescent="0.2">
      <c r="A131">
        <v>2022</v>
      </c>
      <c r="B131">
        <v>128</v>
      </c>
      <c r="C131" s="1">
        <v>44656</v>
      </c>
      <c r="D131">
        <v>112.36</v>
      </c>
      <c r="E131" t="s">
        <v>33</v>
      </c>
      <c r="F131" s="2" t="s">
        <v>261</v>
      </c>
      <c r="G131" t="s">
        <v>35</v>
      </c>
      <c r="H131">
        <v>20063</v>
      </c>
      <c r="I131" t="s">
        <v>36</v>
      </c>
      <c r="J131" t="str">
        <f>"02973040963"</f>
        <v>02973040963</v>
      </c>
    </row>
    <row r="132" spans="1:10" ht="17" x14ac:dyDescent="0.2">
      <c r="A132">
        <v>2022</v>
      </c>
      <c r="B132">
        <v>129</v>
      </c>
      <c r="C132" s="1">
        <v>44656</v>
      </c>
      <c r="D132">
        <v>152.4</v>
      </c>
      <c r="E132" t="s">
        <v>166</v>
      </c>
      <c r="F132" s="2" t="s">
        <v>262</v>
      </c>
      <c r="G132" t="s">
        <v>168</v>
      </c>
      <c r="H132">
        <v>20123</v>
      </c>
      <c r="I132" t="s">
        <v>169</v>
      </c>
      <c r="J132" t="str">
        <f>"00488410010"</f>
        <v>00488410010</v>
      </c>
    </row>
    <row r="133" spans="1:10" ht="17" x14ac:dyDescent="0.2">
      <c r="A133">
        <v>2022</v>
      </c>
      <c r="B133">
        <v>130</v>
      </c>
      <c r="C133" s="1">
        <v>44656</v>
      </c>
      <c r="D133">
        <v>646.72</v>
      </c>
      <c r="E133" t="s">
        <v>166</v>
      </c>
      <c r="F133" s="2" t="s">
        <v>263</v>
      </c>
      <c r="G133" t="s">
        <v>168</v>
      </c>
      <c r="H133">
        <v>20123</v>
      </c>
      <c r="I133" t="s">
        <v>169</v>
      </c>
      <c r="J133" t="str">
        <f>"00488410010"</f>
        <v>00488410010</v>
      </c>
    </row>
    <row r="134" spans="1:10" ht="17" x14ac:dyDescent="0.2">
      <c r="A134">
        <v>2022</v>
      </c>
      <c r="B134">
        <v>131</v>
      </c>
      <c r="C134" s="1">
        <v>44656</v>
      </c>
      <c r="D134">
        <v>873.53</v>
      </c>
      <c r="E134" t="s">
        <v>166</v>
      </c>
      <c r="F134" s="2" t="s">
        <v>264</v>
      </c>
      <c r="G134" t="s">
        <v>168</v>
      </c>
      <c r="H134">
        <v>20123</v>
      </c>
      <c r="I134" t="s">
        <v>169</v>
      </c>
      <c r="J134" t="str">
        <f>"00488410010"</f>
        <v>00488410010</v>
      </c>
    </row>
    <row r="135" spans="1:10" ht="17" x14ac:dyDescent="0.2">
      <c r="A135">
        <v>2022</v>
      </c>
      <c r="B135">
        <v>132</v>
      </c>
      <c r="C135" s="1">
        <v>44656</v>
      </c>
      <c r="D135">
        <v>27.92</v>
      </c>
      <c r="E135" t="s">
        <v>53</v>
      </c>
      <c r="F135" s="2" t="s">
        <v>265</v>
      </c>
      <c r="G135" t="s">
        <v>43</v>
      </c>
      <c r="H135">
        <v>0</v>
      </c>
      <c r="I135" t="s">
        <v>43</v>
      </c>
      <c r="J135" t="str">
        <f>"GZZBNR59H04D612R"</f>
        <v>GZZBNR59H04D612R</v>
      </c>
    </row>
    <row r="136" spans="1:10" ht="17" x14ac:dyDescent="0.2">
      <c r="A136">
        <v>2022</v>
      </c>
      <c r="B136">
        <v>133</v>
      </c>
      <c r="C136" s="1">
        <v>44656</v>
      </c>
      <c r="D136">
        <v>66</v>
      </c>
      <c r="E136" t="s">
        <v>86</v>
      </c>
      <c r="F136" s="2" t="s">
        <v>266</v>
      </c>
      <c r="G136" t="s">
        <v>43</v>
      </c>
      <c r="H136">
        <v>0</v>
      </c>
      <c r="I136" t="s">
        <v>43</v>
      </c>
      <c r="J136" t="str">
        <f>""</f>
        <v/>
      </c>
    </row>
    <row r="137" spans="1:10" ht="17" x14ac:dyDescent="0.2">
      <c r="A137">
        <v>2022</v>
      </c>
      <c r="B137">
        <v>134</v>
      </c>
      <c r="C137" s="1">
        <v>44657</v>
      </c>
      <c r="D137">
        <v>2.0699999999999998</v>
      </c>
      <c r="E137" t="s">
        <v>133</v>
      </c>
      <c r="F137" s="2" t="s">
        <v>267</v>
      </c>
      <c r="G137" t="s">
        <v>135</v>
      </c>
      <c r="H137">
        <v>0</v>
      </c>
      <c r="I137" t="s">
        <v>43</v>
      </c>
      <c r="J137" t="str">
        <f>"09771701001"</f>
        <v>09771701001</v>
      </c>
    </row>
    <row r="138" spans="1:10" ht="17" x14ac:dyDescent="0.2">
      <c r="A138">
        <v>2022</v>
      </c>
      <c r="B138">
        <v>135</v>
      </c>
      <c r="C138" s="1">
        <v>44657</v>
      </c>
      <c r="D138">
        <v>6.39</v>
      </c>
      <c r="E138" t="s">
        <v>136</v>
      </c>
      <c r="F138" s="2" t="s">
        <v>268</v>
      </c>
      <c r="G138" t="s">
        <v>138</v>
      </c>
      <c r="H138">
        <v>159</v>
      </c>
      <c r="I138" t="s">
        <v>20</v>
      </c>
      <c r="J138" t="str">
        <f>"07516911000"</f>
        <v>07516911000</v>
      </c>
    </row>
    <row r="139" spans="1:10" ht="17" x14ac:dyDescent="0.2">
      <c r="A139">
        <v>2022</v>
      </c>
      <c r="B139">
        <v>136</v>
      </c>
      <c r="C139" s="1">
        <v>44657</v>
      </c>
      <c r="D139">
        <v>1</v>
      </c>
      <c r="E139" t="s">
        <v>139</v>
      </c>
      <c r="F139" s="2" t="s">
        <v>269</v>
      </c>
      <c r="G139" t="s">
        <v>43</v>
      </c>
      <c r="H139">
        <v>0</v>
      </c>
      <c r="I139" t="s">
        <v>43</v>
      </c>
      <c r="J139" t="str">
        <f>""</f>
        <v/>
      </c>
    </row>
    <row r="140" spans="1:10" ht="17" x14ac:dyDescent="0.2">
      <c r="A140">
        <v>2022</v>
      </c>
      <c r="B140">
        <v>144</v>
      </c>
      <c r="C140" s="1">
        <v>44658</v>
      </c>
      <c r="D140">
        <v>95</v>
      </c>
      <c r="E140" t="s">
        <v>270</v>
      </c>
      <c r="F140" s="2" t="s">
        <v>271</v>
      </c>
      <c r="G140" t="s">
        <v>272</v>
      </c>
      <c r="H140">
        <v>0</v>
      </c>
      <c r="I140" t="s">
        <v>273</v>
      </c>
      <c r="J140" t="str">
        <f>""</f>
        <v/>
      </c>
    </row>
    <row r="141" spans="1:10" ht="17" x14ac:dyDescent="0.2">
      <c r="A141">
        <v>2022</v>
      </c>
      <c r="B141">
        <v>145</v>
      </c>
      <c r="C141" s="1">
        <v>44658</v>
      </c>
      <c r="D141">
        <v>147.18</v>
      </c>
      <c r="E141" t="s">
        <v>270</v>
      </c>
      <c r="F141" s="2" t="s">
        <v>274</v>
      </c>
      <c r="G141" t="s">
        <v>272</v>
      </c>
      <c r="H141">
        <v>0</v>
      </c>
      <c r="I141" t="s">
        <v>273</v>
      </c>
      <c r="J141" t="str">
        <f>""</f>
        <v/>
      </c>
    </row>
    <row r="142" spans="1:10" ht="17" x14ac:dyDescent="0.2">
      <c r="A142">
        <v>2022</v>
      </c>
      <c r="B142">
        <v>146</v>
      </c>
      <c r="C142" s="1">
        <v>44658</v>
      </c>
      <c r="D142">
        <v>1140</v>
      </c>
      <c r="E142" t="s">
        <v>270</v>
      </c>
      <c r="F142" s="2" t="s">
        <v>275</v>
      </c>
      <c r="G142" t="s">
        <v>272</v>
      </c>
      <c r="H142">
        <v>0</v>
      </c>
      <c r="I142" t="s">
        <v>273</v>
      </c>
      <c r="J142" t="str">
        <f>""</f>
        <v/>
      </c>
    </row>
    <row r="143" spans="1:10" ht="17" x14ac:dyDescent="0.2">
      <c r="A143">
        <v>2022</v>
      </c>
      <c r="B143">
        <v>147</v>
      </c>
      <c r="C143" s="1">
        <v>44658</v>
      </c>
      <c r="D143">
        <v>1407.95</v>
      </c>
      <c r="E143" t="s">
        <v>270</v>
      </c>
      <c r="F143" s="2" t="s">
        <v>276</v>
      </c>
      <c r="G143" t="s">
        <v>272</v>
      </c>
      <c r="H143">
        <v>0</v>
      </c>
      <c r="I143" t="s">
        <v>273</v>
      </c>
      <c r="J143" t="str">
        <f>""</f>
        <v/>
      </c>
    </row>
    <row r="144" spans="1:10" ht="17" x14ac:dyDescent="0.2">
      <c r="A144">
        <v>2022</v>
      </c>
      <c r="B144">
        <v>148</v>
      </c>
      <c r="C144" s="1">
        <v>44658</v>
      </c>
      <c r="D144">
        <v>967</v>
      </c>
      <c r="E144" t="s">
        <v>270</v>
      </c>
      <c r="F144" s="2" t="s">
        <v>277</v>
      </c>
      <c r="G144" t="s">
        <v>272</v>
      </c>
      <c r="H144">
        <v>0</v>
      </c>
      <c r="I144" t="s">
        <v>273</v>
      </c>
      <c r="J144" t="str">
        <f>""</f>
        <v/>
      </c>
    </row>
    <row r="145" spans="1:10" ht="17" x14ac:dyDescent="0.2">
      <c r="A145">
        <v>2022</v>
      </c>
      <c r="B145">
        <v>149</v>
      </c>
      <c r="C145" s="1">
        <v>44658</v>
      </c>
      <c r="D145">
        <v>1112</v>
      </c>
      <c r="E145" t="s">
        <v>270</v>
      </c>
      <c r="F145" s="2" t="s">
        <v>278</v>
      </c>
      <c r="G145" t="s">
        <v>272</v>
      </c>
      <c r="H145">
        <v>0</v>
      </c>
      <c r="I145" t="s">
        <v>273</v>
      </c>
      <c r="J145" t="str">
        <f>""</f>
        <v/>
      </c>
    </row>
    <row r="146" spans="1:10" ht="17" x14ac:dyDescent="0.2">
      <c r="A146">
        <v>2022</v>
      </c>
      <c r="B146">
        <v>150</v>
      </c>
      <c r="C146" s="1">
        <v>44658</v>
      </c>
      <c r="D146">
        <v>119.5</v>
      </c>
      <c r="E146" t="s">
        <v>270</v>
      </c>
      <c r="F146" s="2" t="s">
        <v>279</v>
      </c>
      <c r="G146" t="s">
        <v>272</v>
      </c>
      <c r="H146">
        <v>0</v>
      </c>
      <c r="I146" t="s">
        <v>273</v>
      </c>
      <c r="J146" t="str">
        <f>""</f>
        <v/>
      </c>
    </row>
    <row r="147" spans="1:10" ht="17" x14ac:dyDescent="0.2">
      <c r="A147">
        <v>2022</v>
      </c>
      <c r="B147">
        <v>151</v>
      </c>
      <c r="C147" s="1">
        <v>44658</v>
      </c>
      <c r="D147">
        <v>1348.52</v>
      </c>
      <c r="E147" t="s">
        <v>280</v>
      </c>
      <c r="F147" s="2" t="s">
        <v>281</v>
      </c>
      <c r="G147" t="s">
        <v>43</v>
      </c>
      <c r="H147">
        <v>0</v>
      </c>
      <c r="I147" t="s">
        <v>43</v>
      </c>
      <c r="J147" t="str">
        <f>"02118311006"</f>
        <v>02118311006</v>
      </c>
    </row>
    <row r="148" spans="1:10" ht="17" x14ac:dyDescent="0.2">
      <c r="A148">
        <v>2022</v>
      </c>
      <c r="B148">
        <v>152</v>
      </c>
      <c r="C148" s="1">
        <v>44662</v>
      </c>
      <c r="D148">
        <v>46.57</v>
      </c>
      <c r="E148" t="s">
        <v>282</v>
      </c>
      <c r="F148" s="2" t="s">
        <v>283</v>
      </c>
      <c r="G148" t="s">
        <v>43</v>
      </c>
      <c r="H148">
        <v>0</v>
      </c>
      <c r="I148" t="s">
        <v>43</v>
      </c>
      <c r="J148" t="str">
        <f>"CSTRRT68H25E202U"</f>
        <v>CSTRRT68H25E202U</v>
      </c>
    </row>
    <row r="149" spans="1:10" ht="17" x14ac:dyDescent="0.2">
      <c r="A149">
        <v>2022</v>
      </c>
      <c r="B149">
        <v>153</v>
      </c>
      <c r="C149" s="1">
        <v>44662</v>
      </c>
      <c r="D149">
        <v>606.75</v>
      </c>
      <c r="E149" t="s">
        <v>284</v>
      </c>
      <c r="F149" s="2" t="s">
        <v>285</v>
      </c>
      <c r="G149" t="s">
        <v>43</v>
      </c>
      <c r="H149">
        <v>0</v>
      </c>
      <c r="I149" t="s">
        <v>43</v>
      </c>
      <c r="J149" t="str">
        <f>"MNTSMN76T17D612R"</f>
        <v>MNTSMN76T17D612R</v>
      </c>
    </row>
    <row r="150" spans="1:10" ht="17" x14ac:dyDescent="0.2">
      <c r="A150">
        <v>2022</v>
      </c>
      <c r="B150">
        <v>154</v>
      </c>
      <c r="C150" s="1">
        <v>44662</v>
      </c>
      <c r="D150">
        <v>17.8</v>
      </c>
      <c r="E150" t="s">
        <v>67</v>
      </c>
      <c r="F150" s="2" t="s">
        <v>286</v>
      </c>
      <c r="G150" t="s">
        <v>43</v>
      </c>
      <c r="H150">
        <v>0</v>
      </c>
      <c r="I150" t="s">
        <v>43</v>
      </c>
      <c r="J150" t="str">
        <f>"BRNCRL70S22A390H"</f>
        <v>BRNCRL70S22A390H</v>
      </c>
    </row>
    <row r="151" spans="1:10" ht="17" x14ac:dyDescent="0.2">
      <c r="A151">
        <v>2022</v>
      </c>
      <c r="B151">
        <v>155</v>
      </c>
      <c r="C151" s="1">
        <v>44662</v>
      </c>
      <c r="D151">
        <v>370.46</v>
      </c>
      <c r="E151" t="s">
        <v>67</v>
      </c>
      <c r="F151" s="2" t="s">
        <v>287</v>
      </c>
      <c r="G151" t="s">
        <v>43</v>
      </c>
      <c r="H151">
        <v>0</v>
      </c>
      <c r="I151" t="s">
        <v>43</v>
      </c>
      <c r="J151" t="str">
        <f>"BRNCRL70S22A390H"</f>
        <v>BRNCRL70S22A390H</v>
      </c>
    </row>
    <row r="152" spans="1:10" ht="17" x14ac:dyDescent="0.2">
      <c r="A152">
        <v>2022</v>
      </c>
      <c r="B152">
        <v>156</v>
      </c>
      <c r="C152" s="1">
        <v>44662</v>
      </c>
      <c r="D152">
        <v>257.85000000000002</v>
      </c>
      <c r="E152" t="s">
        <v>67</v>
      </c>
      <c r="F152" s="2" t="s">
        <v>288</v>
      </c>
      <c r="G152" t="s">
        <v>43</v>
      </c>
      <c r="H152">
        <v>0</v>
      </c>
      <c r="I152" t="s">
        <v>43</v>
      </c>
      <c r="J152" t="str">
        <f>"BRNCRL70S22A390H"</f>
        <v>BRNCRL70S22A390H</v>
      </c>
    </row>
    <row r="153" spans="1:10" ht="17" x14ac:dyDescent="0.2">
      <c r="A153">
        <v>2022</v>
      </c>
      <c r="B153">
        <v>157</v>
      </c>
      <c r="C153" s="1">
        <v>44662</v>
      </c>
      <c r="D153">
        <v>27</v>
      </c>
      <c r="E153" t="s">
        <v>289</v>
      </c>
      <c r="F153" s="2" t="s">
        <v>290</v>
      </c>
      <c r="G153" t="s">
        <v>43</v>
      </c>
      <c r="H153">
        <v>0</v>
      </c>
      <c r="I153" t="s">
        <v>43</v>
      </c>
      <c r="J153" t="str">
        <f>"NTNNDR74D15D612G"</f>
        <v>NTNNDR74D15D612G</v>
      </c>
    </row>
    <row r="154" spans="1:10" ht="17" x14ac:dyDescent="0.2">
      <c r="A154">
        <v>2022</v>
      </c>
      <c r="B154">
        <v>158</v>
      </c>
      <c r="C154" s="1">
        <v>44662</v>
      </c>
      <c r="D154">
        <v>302.8</v>
      </c>
      <c r="E154" t="s">
        <v>289</v>
      </c>
      <c r="F154" s="2" t="s">
        <v>291</v>
      </c>
      <c r="G154" t="s">
        <v>43</v>
      </c>
      <c r="H154">
        <v>0</v>
      </c>
      <c r="I154" t="s">
        <v>43</v>
      </c>
      <c r="J154" t="str">
        <f>"NTNNDR74D15D612G"</f>
        <v>NTNNDR74D15D612G</v>
      </c>
    </row>
    <row r="155" spans="1:10" ht="17" x14ac:dyDescent="0.2">
      <c r="A155">
        <v>2022</v>
      </c>
      <c r="B155">
        <v>159</v>
      </c>
      <c r="C155" s="1">
        <v>44662</v>
      </c>
      <c r="D155">
        <v>229.94</v>
      </c>
      <c r="E155" t="s">
        <v>292</v>
      </c>
      <c r="F155" s="2" t="s">
        <v>293</v>
      </c>
      <c r="G155" t="s">
        <v>43</v>
      </c>
      <c r="H155">
        <v>0</v>
      </c>
      <c r="I155" t="s">
        <v>43</v>
      </c>
      <c r="J155" t="str">
        <f>""</f>
        <v/>
      </c>
    </row>
    <row r="156" spans="1:10" ht="17" x14ac:dyDescent="0.2">
      <c r="A156">
        <v>2022</v>
      </c>
      <c r="B156">
        <v>160</v>
      </c>
      <c r="C156" s="1">
        <v>44662</v>
      </c>
      <c r="D156">
        <v>47.1</v>
      </c>
      <c r="E156" t="s">
        <v>79</v>
      </c>
      <c r="F156" s="2" t="s">
        <v>294</v>
      </c>
      <c r="G156" t="s">
        <v>43</v>
      </c>
      <c r="H156">
        <v>0</v>
      </c>
      <c r="I156" t="s">
        <v>43</v>
      </c>
      <c r="J156" t="str">
        <f>"TDDSFN64T26M126R"</f>
        <v>TDDSFN64T26M126R</v>
      </c>
    </row>
    <row r="157" spans="1:10" ht="17" x14ac:dyDescent="0.2">
      <c r="A157">
        <v>2022</v>
      </c>
      <c r="B157">
        <v>161</v>
      </c>
      <c r="C157" s="1">
        <v>44662</v>
      </c>
      <c r="D157">
        <v>127.03</v>
      </c>
      <c r="E157" t="s">
        <v>79</v>
      </c>
      <c r="F157" s="2" t="s">
        <v>295</v>
      </c>
      <c r="G157" t="s">
        <v>43</v>
      </c>
      <c r="H157">
        <v>0</v>
      </c>
      <c r="I157" t="s">
        <v>43</v>
      </c>
      <c r="J157" t="str">
        <f>"TDDSFN64T26M126R"</f>
        <v>TDDSFN64T26M126R</v>
      </c>
    </row>
    <row r="158" spans="1:10" ht="17" x14ac:dyDescent="0.2">
      <c r="A158">
        <v>2022</v>
      </c>
      <c r="B158">
        <v>162</v>
      </c>
      <c r="C158" s="1">
        <v>44662</v>
      </c>
      <c r="D158">
        <v>127.56</v>
      </c>
      <c r="E158" t="s">
        <v>79</v>
      </c>
      <c r="F158" s="2" t="s">
        <v>296</v>
      </c>
      <c r="G158" t="s">
        <v>43</v>
      </c>
      <c r="H158">
        <v>0</v>
      </c>
      <c r="I158" t="s">
        <v>43</v>
      </c>
      <c r="J158" t="str">
        <f>"TDDSFN64T26M126R"</f>
        <v>TDDSFN64T26M126R</v>
      </c>
    </row>
    <row r="159" spans="1:10" ht="17" x14ac:dyDescent="0.2">
      <c r="A159">
        <v>2022</v>
      </c>
      <c r="B159">
        <v>163</v>
      </c>
      <c r="C159" s="1">
        <v>44662</v>
      </c>
      <c r="D159">
        <v>196.01</v>
      </c>
      <c r="E159" t="s">
        <v>297</v>
      </c>
      <c r="F159" s="2" t="s">
        <v>298</v>
      </c>
      <c r="G159" t="s">
        <v>43</v>
      </c>
      <c r="H159">
        <v>0</v>
      </c>
      <c r="I159" t="s">
        <v>43</v>
      </c>
      <c r="J159" t="str">
        <f>""</f>
        <v/>
      </c>
    </row>
    <row r="160" spans="1:10" ht="17" x14ac:dyDescent="0.2">
      <c r="A160">
        <v>2022</v>
      </c>
      <c r="B160">
        <v>164</v>
      </c>
      <c r="C160" s="1">
        <v>44662</v>
      </c>
      <c r="D160">
        <v>290.17</v>
      </c>
      <c r="E160" t="s">
        <v>297</v>
      </c>
      <c r="F160" s="2" t="s">
        <v>299</v>
      </c>
      <c r="G160" t="s">
        <v>43</v>
      </c>
      <c r="H160">
        <v>0</v>
      </c>
      <c r="I160" t="s">
        <v>43</v>
      </c>
      <c r="J160" t="str">
        <f>""</f>
        <v/>
      </c>
    </row>
    <row r="161" spans="1:10" ht="17" x14ac:dyDescent="0.2">
      <c r="A161">
        <v>2022</v>
      </c>
      <c r="B161">
        <v>165</v>
      </c>
      <c r="C161" s="1">
        <v>44662</v>
      </c>
      <c r="D161">
        <v>190.01</v>
      </c>
      <c r="E161" t="s">
        <v>84</v>
      </c>
      <c r="F161" s="2" t="s">
        <v>300</v>
      </c>
      <c r="G161" t="s">
        <v>43</v>
      </c>
      <c r="H161">
        <v>0</v>
      </c>
      <c r="I161" t="s">
        <v>43</v>
      </c>
      <c r="J161" t="str">
        <f>""</f>
        <v/>
      </c>
    </row>
    <row r="162" spans="1:10" ht="17" x14ac:dyDescent="0.2">
      <c r="A162">
        <v>2022</v>
      </c>
      <c r="B162">
        <v>166</v>
      </c>
      <c r="C162" s="1">
        <v>44662</v>
      </c>
      <c r="D162">
        <v>279.48</v>
      </c>
      <c r="E162" t="s">
        <v>84</v>
      </c>
      <c r="F162" s="2" t="s">
        <v>301</v>
      </c>
      <c r="G162" t="s">
        <v>43</v>
      </c>
      <c r="H162">
        <v>0</v>
      </c>
      <c r="I162" t="s">
        <v>43</v>
      </c>
      <c r="J162" t="str">
        <f>""</f>
        <v/>
      </c>
    </row>
    <row r="163" spans="1:10" ht="17" x14ac:dyDescent="0.2">
      <c r="A163">
        <v>2022</v>
      </c>
      <c r="B163">
        <v>167</v>
      </c>
      <c r="C163" s="1">
        <v>44662</v>
      </c>
      <c r="D163">
        <v>8.5</v>
      </c>
      <c r="E163" t="s">
        <v>84</v>
      </c>
      <c r="F163" s="2" t="s">
        <v>302</v>
      </c>
      <c r="G163" t="s">
        <v>43</v>
      </c>
      <c r="H163">
        <v>0</v>
      </c>
      <c r="I163" t="s">
        <v>43</v>
      </c>
      <c r="J163" t="str">
        <f>""</f>
        <v/>
      </c>
    </row>
    <row r="164" spans="1:10" ht="17" x14ac:dyDescent="0.2">
      <c r="A164">
        <v>2022</v>
      </c>
      <c r="B164">
        <v>168</v>
      </c>
      <c r="C164" s="1">
        <v>44662</v>
      </c>
      <c r="D164">
        <v>22.26</v>
      </c>
      <c r="E164" t="s">
        <v>86</v>
      </c>
      <c r="F164" s="2" t="s">
        <v>303</v>
      </c>
      <c r="G164" t="s">
        <v>43</v>
      </c>
      <c r="H164">
        <v>0</v>
      </c>
      <c r="I164" t="s">
        <v>43</v>
      </c>
      <c r="J164" t="str">
        <f>""</f>
        <v/>
      </c>
    </row>
    <row r="165" spans="1:10" ht="17" x14ac:dyDescent="0.2">
      <c r="A165">
        <v>2022</v>
      </c>
      <c r="B165">
        <v>169</v>
      </c>
      <c r="C165" s="1">
        <v>44662</v>
      </c>
      <c r="D165">
        <v>20</v>
      </c>
      <c r="E165" t="s">
        <v>86</v>
      </c>
      <c r="F165" s="2" t="s">
        <v>304</v>
      </c>
      <c r="G165" t="s">
        <v>43</v>
      </c>
      <c r="H165">
        <v>0</v>
      </c>
      <c r="I165" t="s">
        <v>43</v>
      </c>
      <c r="J165" t="str">
        <f>""</f>
        <v/>
      </c>
    </row>
    <row r="166" spans="1:10" ht="17" x14ac:dyDescent="0.2">
      <c r="A166">
        <v>2022</v>
      </c>
      <c r="B166">
        <v>170</v>
      </c>
      <c r="C166" s="1">
        <v>44662</v>
      </c>
      <c r="D166">
        <v>17</v>
      </c>
      <c r="E166" t="s">
        <v>86</v>
      </c>
      <c r="F166" s="2" t="s">
        <v>305</v>
      </c>
      <c r="G166" t="s">
        <v>43</v>
      </c>
      <c r="H166">
        <v>0</v>
      </c>
      <c r="I166" t="s">
        <v>43</v>
      </c>
      <c r="J166" t="str">
        <f>""</f>
        <v/>
      </c>
    </row>
    <row r="167" spans="1:10" ht="17" x14ac:dyDescent="0.2">
      <c r="A167">
        <v>2022</v>
      </c>
      <c r="B167">
        <v>171</v>
      </c>
      <c r="C167" s="1">
        <v>44662</v>
      </c>
      <c r="D167">
        <v>27</v>
      </c>
      <c r="E167" t="s">
        <v>86</v>
      </c>
      <c r="F167" s="2" t="s">
        <v>306</v>
      </c>
      <c r="G167" t="s">
        <v>43</v>
      </c>
      <c r="H167">
        <v>0</v>
      </c>
      <c r="I167" t="s">
        <v>43</v>
      </c>
      <c r="J167" t="str">
        <f>""</f>
        <v/>
      </c>
    </row>
    <row r="168" spans="1:10" ht="17" x14ac:dyDescent="0.2">
      <c r="A168">
        <v>2022</v>
      </c>
      <c r="B168">
        <v>172</v>
      </c>
      <c r="C168" s="1">
        <v>44671</v>
      </c>
      <c r="D168">
        <v>133.94999999999999</v>
      </c>
      <c r="E168" t="s">
        <v>72</v>
      </c>
      <c r="F168" s="2" t="s">
        <v>307</v>
      </c>
      <c r="G168" t="s">
        <v>43</v>
      </c>
      <c r="H168">
        <v>0</v>
      </c>
      <c r="I168" t="s">
        <v>43</v>
      </c>
      <c r="J168" t="str">
        <f>""</f>
        <v/>
      </c>
    </row>
    <row r="169" spans="1:10" ht="17" x14ac:dyDescent="0.2">
      <c r="A169">
        <v>2022</v>
      </c>
      <c r="B169">
        <v>173</v>
      </c>
      <c r="C169" s="1">
        <v>44672</v>
      </c>
      <c r="D169">
        <v>57730.720000000001</v>
      </c>
      <c r="E169" t="s">
        <v>46</v>
      </c>
      <c r="F169" s="2" t="s">
        <v>224</v>
      </c>
      <c r="G169" t="s">
        <v>43</v>
      </c>
      <c r="H169">
        <v>0</v>
      </c>
      <c r="I169" t="s">
        <v>43</v>
      </c>
      <c r="J169" t="str">
        <f>""</f>
        <v/>
      </c>
    </row>
    <row r="170" spans="1:10" ht="17" x14ac:dyDescent="0.2">
      <c r="A170">
        <v>2022</v>
      </c>
      <c r="B170">
        <v>174</v>
      </c>
      <c r="C170" s="1">
        <v>44672</v>
      </c>
      <c r="D170">
        <v>380.04</v>
      </c>
      <c r="E170" t="s">
        <v>46</v>
      </c>
      <c r="F170" s="2" t="s">
        <v>224</v>
      </c>
      <c r="G170" t="s">
        <v>43</v>
      </c>
      <c r="H170">
        <v>0</v>
      </c>
      <c r="I170" t="s">
        <v>43</v>
      </c>
      <c r="J170" t="str">
        <f>""</f>
        <v/>
      </c>
    </row>
    <row r="171" spans="1:10" ht="17" x14ac:dyDescent="0.2">
      <c r="A171">
        <v>2022</v>
      </c>
      <c r="B171">
        <v>175</v>
      </c>
      <c r="C171" s="1">
        <v>44672</v>
      </c>
      <c r="D171">
        <v>49.21</v>
      </c>
      <c r="E171" t="s">
        <v>46</v>
      </c>
      <c r="F171" s="2" t="s">
        <v>224</v>
      </c>
      <c r="G171" t="s">
        <v>43</v>
      </c>
      <c r="H171">
        <v>0</v>
      </c>
      <c r="I171" t="s">
        <v>43</v>
      </c>
      <c r="J171" t="str">
        <f>""</f>
        <v/>
      </c>
    </row>
    <row r="172" spans="1:10" ht="17" x14ac:dyDescent="0.2">
      <c r="A172">
        <v>2022</v>
      </c>
      <c r="B172">
        <v>176</v>
      </c>
      <c r="C172" s="1">
        <v>44672</v>
      </c>
      <c r="D172">
        <v>215.2</v>
      </c>
      <c r="E172" t="s">
        <v>46</v>
      </c>
      <c r="F172" s="2" t="s">
        <v>224</v>
      </c>
      <c r="G172" t="s">
        <v>43</v>
      </c>
      <c r="H172">
        <v>0</v>
      </c>
      <c r="I172" t="s">
        <v>43</v>
      </c>
      <c r="J172" t="str">
        <f>""</f>
        <v/>
      </c>
    </row>
    <row r="173" spans="1:10" ht="17" x14ac:dyDescent="0.2">
      <c r="A173">
        <v>2022</v>
      </c>
      <c r="B173">
        <v>177</v>
      </c>
      <c r="C173" s="1">
        <v>44672</v>
      </c>
      <c r="D173">
        <v>56.58</v>
      </c>
      <c r="E173" t="s">
        <v>46</v>
      </c>
      <c r="F173" s="2" t="s">
        <v>224</v>
      </c>
      <c r="G173" t="s">
        <v>43</v>
      </c>
      <c r="H173">
        <v>0</v>
      </c>
      <c r="I173" t="s">
        <v>43</v>
      </c>
      <c r="J173" t="str">
        <f>""</f>
        <v/>
      </c>
    </row>
    <row r="174" spans="1:10" ht="17" x14ac:dyDescent="0.2">
      <c r="A174">
        <v>2022</v>
      </c>
      <c r="B174">
        <v>178</v>
      </c>
      <c r="C174" s="1">
        <v>44672</v>
      </c>
      <c r="D174">
        <v>92.91</v>
      </c>
      <c r="E174" t="s">
        <v>46</v>
      </c>
      <c r="F174" s="2" t="s">
        <v>224</v>
      </c>
      <c r="G174" t="s">
        <v>43</v>
      </c>
      <c r="H174">
        <v>0</v>
      </c>
      <c r="I174" t="s">
        <v>43</v>
      </c>
      <c r="J174" t="str">
        <f>""</f>
        <v/>
      </c>
    </row>
    <row r="175" spans="1:10" ht="17" x14ac:dyDescent="0.2">
      <c r="A175">
        <v>2022</v>
      </c>
      <c r="B175">
        <v>179</v>
      </c>
      <c r="C175" s="1">
        <v>44672</v>
      </c>
      <c r="D175">
        <v>81.150000000000006</v>
      </c>
      <c r="E175" t="s">
        <v>46</v>
      </c>
      <c r="F175" s="2" t="s">
        <v>224</v>
      </c>
      <c r="G175" t="s">
        <v>43</v>
      </c>
      <c r="H175">
        <v>0</v>
      </c>
      <c r="I175" t="s">
        <v>43</v>
      </c>
      <c r="J175" t="str">
        <f>""</f>
        <v/>
      </c>
    </row>
    <row r="176" spans="1:10" ht="17" x14ac:dyDescent="0.2">
      <c r="A176">
        <v>2022</v>
      </c>
      <c r="B176">
        <v>180</v>
      </c>
      <c r="C176" s="1">
        <v>44672</v>
      </c>
      <c r="D176">
        <v>839.7</v>
      </c>
      <c r="E176" t="s">
        <v>46</v>
      </c>
      <c r="F176" s="2" t="s">
        <v>308</v>
      </c>
      <c r="G176" t="s">
        <v>43</v>
      </c>
      <c r="H176">
        <v>0</v>
      </c>
      <c r="I176" t="s">
        <v>43</v>
      </c>
      <c r="J176" t="str">
        <f>""</f>
        <v/>
      </c>
    </row>
    <row r="177" spans="1:10" ht="17" x14ac:dyDescent="0.2">
      <c r="A177">
        <v>2022</v>
      </c>
      <c r="B177">
        <v>181</v>
      </c>
      <c r="C177" s="1">
        <v>44672</v>
      </c>
      <c r="D177">
        <v>60.85</v>
      </c>
      <c r="E177" t="s">
        <v>46</v>
      </c>
      <c r="F177" s="2" t="s">
        <v>309</v>
      </c>
      <c r="G177" t="s">
        <v>43</v>
      </c>
      <c r="H177">
        <v>0</v>
      </c>
      <c r="I177" t="s">
        <v>43</v>
      </c>
      <c r="J177" t="str">
        <f>""</f>
        <v/>
      </c>
    </row>
    <row r="178" spans="1:10" ht="17" x14ac:dyDescent="0.2">
      <c r="A178">
        <v>2022</v>
      </c>
      <c r="B178">
        <v>182</v>
      </c>
      <c r="C178" s="1">
        <v>44672</v>
      </c>
      <c r="D178">
        <v>1819.21</v>
      </c>
      <c r="E178" t="s">
        <v>46</v>
      </c>
      <c r="F178" s="2" t="s">
        <v>310</v>
      </c>
      <c r="G178" t="s">
        <v>43</v>
      </c>
      <c r="H178">
        <v>0</v>
      </c>
      <c r="I178" t="s">
        <v>43</v>
      </c>
      <c r="J178" t="str">
        <f>""</f>
        <v/>
      </c>
    </row>
    <row r="179" spans="1:10" ht="17" x14ac:dyDescent="0.2">
      <c r="A179">
        <v>2022</v>
      </c>
      <c r="B179">
        <v>183</v>
      </c>
      <c r="C179" s="1">
        <v>44672</v>
      </c>
      <c r="D179">
        <v>8503.61</v>
      </c>
      <c r="E179" t="s">
        <v>46</v>
      </c>
      <c r="F179" s="2" t="s">
        <v>311</v>
      </c>
      <c r="G179" t="s">
        <v>43</v>
      </c>
      <c r="H179">
        <v>0</v>
      </c>
      <c r="I179" t="s">
        <v>43</v>
      </c>
      <c r="J179" t="str">
        <f>""</f>
        <v/>
      </c>
    </row>
    <row r="180" spans="1:10" ht="17" x14ac:dyDescent="0.2">
      <c r="A180">
        <v>2022</v>
      </c>
      <c r="B180">
        <v>184</v>
      </c>
      <c r="C180" s="1">
        <v>44672</v>
      </c>
      <c r="D180">
        <v>0.06</v>
      </c>
      <c r="E180" t="s">
        <v>46</v>
      </c>
      <c r="F180" s="2" t="s">
        <v>224</v>
      </c>
      <c r="G180" t="s">
        <v>43</v>
      </c>
      <c r="H180">
        <v>0</v>
      </c>
      <c r="I180" t="s">
        <v>43</v>
      </c>
      <c r="J180" t="str">
        <f>""</f>
        <v/>
      </c>
    </row>
    <row r="181" spans="1:10" ht="17" x14ac:dyDescent="0.2">
      <c r="A181">
        <v>2022</v>
      </c>
      <c r="B181">
        <v>185</v>
      </c>
      <c r="C181" s="1">
        <v>44673</v>
      </c>
      <c r="D181">
        <v>93.66</v>
      </c>
      <c r="E181" t="s">
        <v>51</v>
      </c>
      <c r="F181" s="2" t="s">
        <v>312</v>
      </c>
      <c r="G181" t="s">
        <v>43</v>
      </c>
      <c r="H181">
        <v>0</v>
      </c>
      <c r="I181" t="s">
        <v>43</v>
      </c>
      <c r="J181" t="str">
        <f>"94119000480"</f>
        <v>94119000480</v>
      </c>
    </row>
    <row r="182" spans="1:10" ht="17" x14ac:dyDescent="0.2">
      <c r="A182">
        <v>2022</v>
      </c>
      <c r="B182">
        <v>186</v>
      </c>
      <c r="C182" s="1">
        <v>44685</v>
      </c>
      <c r="D182">
        <v>5329</v>
      </c>
      <c r="E182" t="s">
        <v>53</v>
      </c>
      <c r="F182" s="2" t="s">
        <v>313</v>
      </c>
      <c r="G182" t="s">
        <v>43</v>
      </c>
      <c r="H182">
        <v>0</v>
      </c>
      <c r="I182" t="s">
        <v>43</v>
      </c>
      <c r="J182" t="str">
        <f>"GZZBNR59H04D612R"</f>
        <v>GZZBNR59H04D612R</v>
      </c>
    </row>
    <row r="183" spans="1:10" ht="17" x14ac:dyDescent="0.2">
      <c r="A183">
        <v>2022</v>
      </c>
      <c r="B183">
        <v>187</v>
      </c>
      <c r="C183" s="1">
        <v>44685</v>
      </c>
      <c r="D183">
        <v>56304</v>
      </c>
      <c r="E183" t="s">
        <v>55</v>
      </c>
      <c r="F183" s="2" t="s">
        <v>314</v>
      </c>
      <c r="G183" t="s">
        <v>43</v>
      </c>
      <c r="H183">
        <v>0</v>
      </c>
      <c r="I183" t="s">
        <v>43</v>
      </c>
      <c r="J183" t="str">
        <f>""</f>
        <v/>
      </c>
    </row>
    <row r="184" spans="1:10" ht="17" x14ac:dyDescent="0.2">
      <c r="A184">
        <v>2022</v>
      </c>
      <c r="B184">
        <v>188</v>
      </c>
      <c r="C184" s="1">
        <v>44673</v>
      </c>
      <c r="D184">
        <v>991</v>
      </c>
      <c r="E184" t="s">
        <v>213</v>
      </c>
      <c r="F184" s="2" t="s">
        <v>315</v>
      </c>
      <c r="G184" t="s">
        <v>215</v>
      </c>
      <c r="H184">
        <v>56121</v>
      </c>
      <c r="I184" t="s">
        <v>216</v>
      </c>
      <c r="J184" t="str">
        <f>"01533610505"</f>
        <v>01533610505</v>
      </c>
    </row>
    <row r="185" spans="1:10" ht="17" x14ac:dyDescent="0.2">
      <c r="A185">
        <v>2022</v>
      </c>
      <c r="B185">
        <v>189</v>
      </c>
      <c r="C185" s="1">
        <v>44673</v>
      </c>
      <c r="D185">
        <v>8</v>
      </c>
      <c r="E185" t="s">
        <v>316</v>
      </c>
      <c r="F185" s="2" t="s">
        <v>317</v>
      </c>
      <c r="G185" t="s">
        <v>43</v>
      </c>
      <c r="H185">
        <v>0</v>
      </c>
      <c r="I185" t="s">
        <v>43</v>
      </c>
      <c r="J185" t="str">
        <f>"02046570426"</f>
        <v>02046570426</v>
      </c>
    </row>
    <row r="186" spans="1:10" ht="17" x14ac:dyDescent="0.2">
      <c r="A186">
        <v>2022</v>
      </c>
      <c r="B186">
        <v>190</v>
      </c>
      <c r="C186" s="1">
        <v>44673</v>
      </c>
      <c r="D186">
        <v>4000</v>
      </c>
      <c r="E186" t="s">
        <v>178</v>
      </c>
      <c r="F186" s="2" t="s">
        <v>318</v>
      </c>
      <c r="G186" t="s">
        <v>180</v>
      </c>
      <c r="H186">
        <v>144</v>
      </c>
      <c r="I186" t="s">
        <v>24</v>
      </c>
      <c r="J186" t="str">
        <f>"05724831002"</f>
        <v>05724831002</v>
      </c>
    </row>
    <row r="187" spans="1:10" ht="17" x14ac:dyDescent="0.2">
      <c r="A187">
        <v>2022</v>
      </c>
      <c r="B187">
        <v>191</v>
      </c>
      <c r="C187" s="1">
        <v>44673</v>
      </c>
      <c r="D187">
        <v>2170</v>
      </c>
      <c r="E187" t="s">
        <v>319</v>
      </c>
      <c r="F187" s="2" t="s">
        <v>320</v>
      </c>
      <c r="G187" t="s">
        <v>43</v>
      </c>
      <c r="H187">
        <v>0</v>
      </c>
      <c r="I187" t="s">
        <v>43</v>
      </c>
      <c r="J187" t="str">
        <f>"06169220966"</f>
        <v>06169220966</v>
      </c>
    </row>
    <row r="188" spans="1:10" ht="17" x14ac:dyDescent="0.2">
      <c r="A188">
        <v>2022</v>
      </c>
      <c r="B188">
        <v>192</v>
      </c>
      <c r="C188" s="1">
        <v>44673</v>
      </c>
      <c r="D188">
        <v>838.8</v>
      </c>
      <c r="E188" t="s">
        <v>321</v>
      </c>
      <c r="F188" s="2" t="s">
        <v>322</v>
      </c>
      <c r="G188" t="s">
        <v>323</v>
      </c>
      <c r="H188">
        <v>21052</v>
      </c>
      <c r="I188" t="s">
        <v>324</v>
      </c>
      <c r="J188" t="str">
        <f>"02487230126"</f>
        <v>02487230126</v>
      </c>
    </row>
    <row r="189" spans="1:10" s="5" customFormat="1" ht="15" customHeight="1" x14ac:dyDescent="0.2">
      <c r="A189" s="5">
        <v>2022</v>
      </c>
      <c r="B189" s="5">
        <v>193</v>
      </c>
      <c r="C189" s="6">
        <v>44673</v>
      </c>
      <c r="D189" s="5">
        <v>5200</v>
      </c>
      <c r="E189" s="5" t="s">
        <v>325</v>
      </c>
      <c r="F189" s="3" t="s">
        <v>326</v>
      </c>
      <c r="G189" s="5" t="s">
        <v>327</v>
      </c>
      <c r="H189" s="5">
        <v>42019</v>
      </c>
      <c r="I189" s="5" t="s">
        <v>328</v>
      </c>
      <c r="J189" s="5" t="str">
        <f>"02005300351"</f>
        <v>02005300351</v>
      </c>
    </row>
    <row r="190" spans="1:10" ht="17" x14ac:dyDescent="0.2">
      <c r="A190">
        <v>2022</v>
      </c>
      <c r="B190">
        <v>194</v>
      </c>
      <c r="C190" s="1">
        <v>44673</v>
      </c>
      <c r="D190">
        <v>239.99</v>
      </c>
      <c r="E190" t="s">
        <v>111</v>
      </c>
      <c r="F190" s="2" t="s">
        <v>329</v>
      </c>
      <c r="G190" t="s">
        <v>113</v>
      </c>
      <c r="H190">
        <v>143</v>
      </c>
      <c r="I190" t="s">
        <v>20</v>
      </c>
      <c r="J190" t="str">
        <f>"04472901000"</f>
        <v>04472901000</v>
      </c>
    </row>
    <row r="191" spans="1:10" ht="17" x14ac:dyDescent="0.2">
      <c r="A191">
        <v>2022</v>
      </c>
      <c r="B191">
        <v>195</v>
      </c>
      <c r="C191" s="1">
        <v>44673</v>
      </c>
      <c r="D191">
        <v>234.5</v>
      </c>
      <c r="E191" t="s">
        <v>111</v>
      </c>
      <c r="F191" s="2" t="s">
        <v>330</v>
      </c>
      <c r="G191" t="s">
        <v>113</v>
      </c>
      <c r="H191">
        <v>143</v>
      </c>
      <c r="I191" t="s">
        <v>20</v>
      </c>
      <c r="J191" t="str">
        <f>"04472901000"</f>
        <v>04472901000</v>
      </c>
    </row>
    <row r="192" spans="1:10" ht="17" x14ac:dyDescent="0.2">
      <c r="A192">
        <v>2022</v>
      </c>
      <c r="B192">
        <v>196</v>
      </c>
      <c r="C192" s="1">
        <v>44673</v>
      </c>
      <c r="D192">
        <v>187.06</v>
      </c>
      <c r="E192" t="s">
        <v>115</v>
      </c>
      <c r="F192" s="2" t="s">
        <v>331</v>
      </c>
      <c r="G192" t="s">
        <v>117</v>
      </c>
      <c r="H192">
        <v>10015</v>
      </c>
      <c r="I192" t="s">
        <v>118</v>
      </c>
      <c r="J192" t="str">
        <f>"02298700010"</f>
        <v>02298700010</v>
      </c>
    </row>
    <row r="193" spans="1:10" ht="17" x14ac:dyDescent="0.2">
      <c r="A193">
        <v>2022</v>
      </c>
      <c r="B193">
        <v>197</v>
      </c>
      <c r="C193" s="1">
        <v>44673</v>
      </c>
      <c r="D193">
        <v>1971.15</v>
      </c>
      <c r="E193" t="s">
        <v>332</v>
      </c>
      <c r="F193" s="2" t="s">
        <v>333</v>
      </c>
      <c r="G193" t="s">
        <v>334</v>
      </c>
      <c r="H193">
        <v>56019</v>
      </c>
      <c r="I193" t="s">
        <v>335</v>
      </c>
      <c r="J193" t="str">
        <f>"01835260504"</f>
        <v>01835260504</v>
      </c>
    </row>
    <row r="194" spans="1:10" ht="17" x14ac:dyDescent="0.2">
      <c r="A194">
        <v>2022</v>
      </c>
      <c r="B194">
        <v>197</v>
      </c>
      <c r="C194" s="1">
        <v>44673</v>
      </c>
      <c r="D194">
        <v>368.85</v>
      </c>
      <c r="E194" t="s">
        <v>332</v>
      </c>
      <c r="F194" s="2" t="s">
        <v>61</v>
      </c>
      <c r="G194" t="s">
        <v>334</v>
      </c>
      <c r="H194">
        <v>56019</v>
      </c>
      <c r="I194" t="s">
        <v>335</v>
      </c>
      <c r="J194" t="str">
        <f>"01835260504"</f>
        <v>01835260504</v>
      </c>
    </row>
    <row r="195" spans="1:10" ht="17" x14ac:dyDescent="0.2">
      <c r="A195">
        <v>2022</v>
      </c>
      <c r="B195">
        <v>198</v>
      </c>
      <c r="C195" s="1">
        <v>44684</v>
      </c>
      <c r="D195">
        <v>0.09</v>
      </c>
      <c r="E195" t="s">
        <v>46</v>
      </c>
      <c r="F195" s="2" t="s">
        <v>336</v>
      </c>
      <c r="G195" t="s">
        <v>43</v>
      </c>
      <c r="H195">
        <v>0</v>
      </c>
      <c r="I195" t="s">
        <v>43</v>
      </c>
      <c r="J195" t="str">
        <f>""</f>
        <v/>
      </c>
    </row>
    <row r="196" spans="1:10" ht="17" x14ac:dyDescent="0.2">
      <c r="A196">
        <v>2022</v>
      </c>
      <c r="B196">
        <v>199</v>
      </c>
      <c r="C196" s="1">
        <v>44684</v>
      </c>
      <c r="D196">
        <v>2.0699999999999998</v>
      </c>
      <c r="E196" t="s">
        <v>133</v>
      </c>
      <c r="F196" s="2" t="s">
        <v>337</v>
      </c>
      <c r="G196" t="s">
        <v>135</v>
      </c>
      <c r="H196">
        <v>0</v>
      </c>
      <c r="I196" t="s">
        <v>43</v>
      </c>
      <c r="J196" t="str">
        <f>"09771701001"</f>
        <v>09771701001</v>
      </c>
    </row>
    <row r="197" spans="1:10" ht="17" x14ac:dyDescent="0.2">
      <c r="A197">
        <v>2022</v>
      </c>
      <c r="B197">
        <v>200</v>
      </c>
      <c r="C197" s="1">
        <v>44684</v>
      </c>
      <c r="D197">
        <v>18.28</v>
      </c>
      <c r="E197" t="s">
        <v>136</v>
      </c>
      <c r="F197" s="2" t="s">
        <v>338</v>
      </c>
      <c r="G197" t="s">
        <v>138</v>
      </c>
      <c r="H197">
        <v>159</v>
      </c>
      <c r="I197" t="s">
        <v>20</v>
      </c>
      <c r="J197" t="str">
        <f>"07516911000"</f>
        <v>07516911000</v>
      </c>
    </row>
    <row r="198" spans="1:10" ht="17" x14ac:dyDescent="0.2">
      <c r="A198">
        <v>2022</v>
      </c>
      <c r="B198">
        <v>201</v>
      </c>
      <c r="C198" s="1">
        <v>44684</v>
      </c>
      <c r="D198">
        <v>1</v>
      </c>
      <c r="E198" t="s">
        <v>139</v>
      </c>
      <c r="F198" s="2" t="s">
        <v>339</v>
      </c>
      <c r="G198" t="s">
        <v>43</v>
      </c>
      <c r="H198">
        <v>0</v>
      </c>
      <c r="I198" t="s">
        <v>43</v>
      </c>
      <c r="J198" t="str">
        <f>""</f>
        <v/>
      </c>
    </row>
    <row r="199" spans="1:10" ht="17" x14ac:dyDescent="0.2">
      <c r="A199">
        <v>2022</v>
      </c>
      <c r="B199">
        <v>202</v>
      </c>
      <c r="C199" s="1">
        <v>44685</v>
      </c>
      <c r="D199">
        <v>25000</v>
      </c>
      <c r="E199" t="s">
        <v>340</v>
      </c>
      <c r="F199" s="2" t="s">
        <v>341</v>
      </c>
      <c r="G199" t="s">
        <v>342</v>
      </c>
      <c r="H199">
        <v>50145</v>
      </c>
      <c r="I199" t="s">
        <v>16</v>
      </c>
      <c r="J199" t="str">
        <f>"04151630482"</f>
        <v>04151630482</v>
      </c>
    </row>
    <row r="200" spans="1:10" ht="17" x14ac:dyDescent="0.2">
      <c r="A200">
        <v>2022</v>
      </c>
      <c r="B200">
        <v>203</v>
      </c>
      <c r="C200" s="1">
        <v>44685</v>
      </c>
      <c r="D200">
        <v>285</v>
      </c>
      <c r="E200" t="s">
        <v>29</v>
      </c>
      <c r="F200" s="2" t="s">
        <v>343</v>
      </c>
      <c r="G200" t="s">
        <v>31</v>
      </c>
      <c r="H200">
        <v>10135</v>
      </c>
      <c r="I200" t="s">
        <v>32</v>
      </c>
      <c r="J200" t="str">
        <f>"06714021000"</f>
        <v>06714021000</v>
      </c>
    </row>
    <row r="201" spans="1:10" ht="17" x14ac:dyDescent="0.2">
      <c r="A201">
        <v>2022</v>
      </c>
      <c r="B201">
        <v>204</v>
      </c>
      <c r="C201" s="1">
        <v>44685</v>
      </c>
      <c r="D201">
        <v>34</v>
      </c>
      <c r="E201" t="s">
        <v>21</v>
      </c>
      <c r="F201" s="2" t="s">
        <v>344</v>
      </c>
      <c r="G201" t="s">
        <v>23</v>
      </c>
      <c r="H201">
        <v>143</v>
      </c>
      <c r="I201" t="s">
        <v>24</v>
      </c>
      <c r="J201" t="str">
        <f>"10191231009"</f>
        <v>10191231009</v>
      </c>
    </row>
    <row r="202" spans="1:10" ht="17" x14ac:dyDescent="0.2">
      <c r="A202">
        <v>2022</v>
      </c>
      <c r="B202">
        <v>205</v>
      </c>
      <c r="C202" s="1">
        <v>44685</v>
      </c>
      <c r="D202">
        <v>19.670000000000002</v>
      </c>
      <c r="E202" t="s">
        <v>345</v>
      </c>
      <c r="F202" s="2" t="s">
        <v>346</v>
      </c>
      <c r="G202" t="s">
        <v>347</v>
      </c>
      <c r="H202">
        <v>138</v>
      </c>
      <c r="I202" t="s">
        <v>24</v>
      </c>
      <c r="J202" t="str">
        <f>"14996981008"</f>
        <v>14996981008</v>
      </c>
    </row>
    <row r="203" spans="1:10" ht="17" x14ac:dyDescent="0.2">
      <c r="A203">
        <v>2022</v>
      </c>
      <c r="B203">
        <v>206</v>
      </c>
      <c r="C203" s="1">
        <v>44685</v>
      </c>
      <c r="D203">
        <v>2604.88</v>
      </c>
      <c r="E203" t="s">
        <v>348</v>
      </c>
      <c r="F203" s="2" t="s">
        <v>349</v>
      </c>
      <c r="G203" t="s">
        <v>350</v>
      </c>
      <c r="H203">
        <v>137</v>
      </c>
      <c r="I203" t="s">
        <v>24</v>
      </c>
      <c r="J203" t="str">
        <f>"04961341007"</f>
        <v>04961341007</v>
      </c>
    </row>
    <row r="204" spans="1:10" ht="17" x14ac:dyDescent="0.2">
      <c r="A204">
        <v>2022</v>
      </c>
      <c r="B204">
        <v>206</v>
      </c>
      <c r="C204" s="1">
        <v>44685</v>
      </c>
      <c r="D204">
        <v>487.44</v>
      </c>
      <c r="E204" t="s">
        <v>348</v>
      </c>
      <c r="F204" s="2" t="s">
        <v>61</v>
      </c>
      <c r="G204" t="s">
        <v>350</v>
      </c>
      <c r="H204">
        <v>137</v>
      </c>
      <c r="I204" t="s">
        <v>24</v>
      </c>
      <c r="J204" t="str">
        <f>"04961341007"</f>
        <v>04961341007</v>
      </c>
    </row>
    <row r="205" spans="1:10" ht="17" x14ac:dyDescent="0.2">
      <c r="A205">
        <v>2022</v>
      </c>
      <c r="B205">
        <v>207</v>
      </c>
      <c r="C205" s="1">
        <v>44687</v>
      </c>
      <c r="D205">
        <v>882.6</v>
      </c>
      <c r="E205" t="s">
        <v>41</v>
      </c>
      <c r="F205" s="2" t="s">
        <v>351</v>
      </c>
      <c r="G205" t="s">
        <v>43</v>
      </c>
      <c r="H205">
        <v>0</v>
      </c>
      <c r="I205" t="s">
        <v>43</v>
      </c>
      <c r="J205" t="str">
        <f>"02118311006"</f>
        <v>02118311006</v>
      </c>
    </row>
    <row r="206" spans="1:10" ht="17" x14ac:dyDescent="0.2">
      <c r="A206">
        <v>2022</v>
      </c>
      <c r="B206">
        <v>208</v>
      </c>
      <c r="C206" s="1">
        <v>44687</v>
      </c>
      <c r="D206">
        <v>5291.67</v>
      </c>
      <c r="E206" t="s">
        <v>41</v>
      </c>
      <c r="F206" s="2" t="s">
        <v>352</v>
      </c>
      <c r="G206" t="s">
        <v>43</v>
      </c>
      <c r="H206">
        <v>0</v>
      </c>
      <c r="I206" t="s">
        <v>43</v>
      </c>
      <c r="J206" t="str">
        <f>"02118311006"</f>
        <v>02118311006</v>
      </c>
    </row>
    <row r="207" spans="1:10" ht="17" x14ac:dyDescent="0.2">
      <c r="A207">
        <v>2022</v>
      </c>
      <c r="B207">
        <v>209</v>
      </c>
      <c r="C207" s="1">
        <v>44694</v>
      </c>
      <c r="D207">
        <v>1410</v>
      </c>
      <c r="E207" t="s">
        <v>213</v>
      </c>
      <c r="F207" s="2" t="s">
        <v>353</v>
      </c>
      <c r="G207" t="s">
        <v>215</v>
      </c>
      <c r="H207">
        <v>56121</v>
      </c>
      <c r="I207" t="s">
        <v>216</v>
      </c>
      <c r="J207" t="str">
        <f>"01533610505"</f>
        <v>01533610505</v>
      </c>
    </row>
    <row r="208" spans="1:10" ht="17" x14ac:dyDescent="0.2">
      <c r="A208">
        <v>2022</v>
      </c>
      <c r="B208">
        <v>210</v>
      </c>
      <c r="C208" s="1">
        <v>44694</v>
      </c>
      <c r="D208">
        <v>678.65</v>
      </c>
      <c r="E208" t="s">
        <v>354</v>
      </c>
      <c r="F208" s="2" t="s">
        <v>355</v>
      </c>
      <c r="G208" t="s">
        <v>356</v>
      </c>
      <c r="H208">
        <v>50134</v>
      </c>
      <c r="I208" t="s">
        <v>357</v>
      </c>
      <c r="J208" t="str">
        <f>"06923570482"</f>
        <v>06923570482</v>
      </c>
    </row>
    <row r="209" spans="1:10" ht="17" x14ac:dyDescent="0.2">
      <c r="A209">
        <v>2022</v>
      </c>
      <c r="B209">
        <v>211</v>
      </c>
      <c r="C209" s="1">
        <v>44694</v>
      </c>
      <c r="D209">
        <v>1802</v>
      </c>
      <c r="E209" t="s">
        <v>354</v>
      </c>
      <c r="F209" s="2" t="s">
        <v>358</v>
      </c>
      <c r="G209" t="s">
        <v>356</v>
      </c>
      <c r="H209">
        <v>50134</v>
      </c>
      <c r="I209" t="s">
        <v>357</v>
      </c>
      <c r="J209" t="str">
        <f>"06923570482"</f>
        <v>06923570482</v>
      </c>
    </row>
    <row r="210" spans="1:10" ht="17" x14ac:dyDescent="0.2">
      <c r="A210">
        <v>2022</v>
      </c>
      <c r="B210">
        <v>212</v>
      </c>
      <c r="C210" s="1">
        <v>44694</v>
      </c>
      <c r="D210">
        <v>1355.32</v>
      </c>
      <c r="E210" t="s">
        <v>354</v>
      </c>
      <c r="F210" s="2" t="s">
        <v>359</v>
      </c>
      <c r="G210" t="s">
        <v>356</v>
      </c>
      <c r="H210">
        <v>50134</v>
      </c>
      <c r="I210" t="s">
        <v>357</v>
      </c>
      <c r="J210" t="str">
        <f>"06923570482"</f>
        <v>06923570482</v>
      </c>
    </row>
    <row r="211" spans="1:10" ht="17" x14ac:dyDescent="0.2">
      <c r="A211">
        <v>2022</v>
      </c>
      <c r="B211">
        <v>213</v>
      </c>
      <c r="C211" s="1">
        <v>44697</v>
      </c>
      <c r="D211">
        <v>1803.43</v>
      </c>
      <c r="E211" t="s">
        <v>235</v>
      </c>
      <c r="F211" s="2" t="s">
        <v>360</v>
      </c>
      <c r="G211" t="s">
        <v>237</v>
      </c>
      <c r="H211">
        <v>0</v>
      </c>
      <c r="I211" t="s">
        <v>238</v>
      </c>
      <c r="J211" t="str">
        <f>"CHE11569494"</f>
        <v>CHE11569494</v>
      </c>
    </row>
    <row r="212" spans="1:10" ht="17" x14ac:dyDescent="0.2">
      <c r="A212">
        <v>2022</v>
      </c>
      <c r="B212">
        <v>214</v>
      </c>
      <c r="C212" s="1">
        <v>44701</v>
      </c>
      <c r="D212">
        <v>4811.2</v>
      </c>
      <c r="E212" t="s">
        <v>46</v>
      </c>
      <c r="F212" s="2" t="s">
        <v>361</v>
      </c>
      <c r="G212" t="s">
        <v>43</v>
      </c>
      <c r="H212">
        <v>0</v>
      </c>
      <c r="I212" t="s">
        <v>43</v>
      </c>
      <c r="J212" t="str">
        <f>""</f>
        <v/>
      </c>
    </row>
    <row r="213" spans="1:10" ht="17" x14ac:dyDescent="0.2">
      <c r="A213">
        <v>2022</v>
      </c>
      <c r="B213">
        <v>215</v>
      </c>
      <c r="C213" s="1">
        <v>44701</v>
      </c>
      <c r="D213">
        <v>7973.24</v>
      </c>
      <c r="E213" t="s">
        <v>46</v>
      </c>
      <c r="F213" s="2" t="s">
        <v>362</v>
      </c>
      <c r="G213" t="s">
        <v>43</v>
      </c>
      <c r="H213">
        <v>0</v>
      </c>
      <c r="I213" t="s">
        <v>43</v>
      </c>
      <c r="J213" t="str">
        <f>""</f>
        <v/>
      </c>
    </row>
    <row r="214" spans="1:10" ht="17" x14ac:dyDescent="0.2">
      <c r="A214">
        <v>2022</v>
      </c>
      <c r="B214">
        <v>216</v>
      </c>
      <c r="C214" s="1">
        <v>44701</v>
      </c>
      <c r="D214">
        <v>368.85</v>
      </c>
      <c r="E214" t="s">
        <v>46</v>
      </c>
      <c r="F214" s="2" t="s">
        <v>363</v>
      </c>
      <c r="G214" t="s">
        <v>43</v>
      </c>
      <c r="H214">
        <v>0</v>
      </c>
      <c r="I214" t="s">
        <v>43</v>
      </c>
      <c r="J214" t="str">
        <f>""</f>
        <v/>
      </c>
    </row>
    <row r="215" spans="1:10" ht="17" x14ac:dyDescent="0.2">
      <c r="A215">
        <v>2022</v>
      </c>
      <c r="B215">
        <v>217</v>
      </c>
      <c r="C215" s="1">
        <v>44701</v>
      </c>
      <c r="D215">
        <v>56.58</v>
      </c>
      <c r="E215" t="s">
        <v>46</v>
      </c>
      <c r="F215" s="2" t="s">
        <v>364</v>
      </c>
      <c r="G215" t="s">
        <v>43</v>
      </c>
      <c r="H215">
        <v>0</v>
      </c>
      <c r="I215" t="s">
        <v>43</v>
      </c>
      <c r="J215" t="str">
        <f>""</f>
        <v/>
      </c>
    </row>
    <row r="216" spans="1:10" ht="17" x14ac:dyDescent="0.2">
      <c r="A216">
        <v>2022</v>
      </c>
      <c r="B216">
        <v>218</v>
      </c>
      <c r="C216" s="1">
        <v>44701</v>
      </c>
      <c r="D216">
        <v>379.56</v>
      </c>
      <c r="E216" t="s">
        <v>46</v>
      </c>
      <c r="F216" s="2" t="s">
        <v>364</v>
      </c>
      <c r="G216" t="s">
        <v>43</v>
      </c>
      <c r="H216">
        <v>0</v>
      </c>
      <c r="I216" t="s">
        <v>43</v>
      </c>
      <c r="J216" t="str">
        <f>""</f>
        <v/>
      </c>
    </row>
    <row r="217" spans="1:10" ht="17" x14ac:dyDescent="0.2">
      <c r="A217">
        <v>2022</v>
      </c>
      <c r="B217">
        <v>219</v>
      </c>
      <c r="C217" s="1">
        <v>44701</v>
      </c>
      <c r="D217">
        <v>49.23</v>
      </c>
      <c r="E217" t="s">
        <v>46</v>
      </c>
      <c r="F217" s="2" t="s">
        <v>364</v>
      </c>
      <c r="G217" t="s">
        <v>43</v>
      </c>
      <c r="H217">
        <v>0</v>
      </c>
      <c r="I217" t="s">
        <v>43</v>
      </c>
      <c r="J217" t="str">
        <f>""</f>
        <v/>
      </c>
    </row>
    <row r="218" spans="1:10" ht="17" x14ac:dyDescent="0.2">
      <c r="A218">
        <v>2022</v>
      </c>
      <c r="B218">
        <v>220</v>
      </c>
      <c r="C218" s="1">
        <v>44701</v>
      </c>
      <c r="D218">
        <v>176.78</v>
      </c>
      <c r="E218" t="s">
        <v>46</v>
      </c>
      <c r="F218" s="2" t="s">
        <v>364</v>
      </c>
      <c r="G218" t="s">
        <v>43</v>
      </c>
      <c r="H218">
        <v>0</v>
      </c>
      <c r="I218" t="s">
        <v>43</v>
      </c>
      <c r="J218" t="str">
        <f>""</f>
        <v/>
      </c>
    </row>
    <row r="219" spans="1:10" ht="17" x14ac:dyDescent="0.2">
      <c r="A219">
        <v>2022</v>
      </c>
      <c r="B219">
        <v>221</v>
      </c>
      <c r="C219" s="1">
        <v>44701</v>
      </c>
      <c r="D219">
        <v>92.91</v>
      </c>
      <c r="E219" t="s">
        <v>46</v>
      </c>
      <c r="F219" s="2" t="s">
        <v>364</v>
      </c>
      <c r="G219" t="s">
        <v>43</v>
      </c>
      <c r="H219">
        <v>0</v>
      </c>
      <c r="I219" t="s">
        <v>43</v>
      </c>
      <c r="J219" t="str">
        <f>""</f>
        <v/>
      </c>
    </row>
    <row r="220" spans="1:10" ht="17" x14ac:dyDescent="0.2">
      <c r="A220">
        <v>2022</v>
      </c>
      <c r="B220">
        <v>222</v>
      </c>
      <c r="C220" s="1">
        <v>44701</v>
      </c>
      <c r="D220">
        <v>81.17</v>
      </c>
      <c r="E220" t="s">
        <v>46</v>
      </c>
      <c r="F220" s="2" t="s">
        <v>364</v>
      </c>
      <c r="G220" t="s">
        <v>43</v>
      </c>
      <c r="H220">
        <v>0</v>
      </c>
      <c r="I220" t="s">
        <v>43</v>
      </c>
      <c r="J220" t="str">
        <f>""</f>
        <v/>
      </c>
    </row>
    <row r="221" spans="1:10" ht="17" x14ac:dyDescent="0.2">
      <c r="A221">
        <v>2022</v>
      </c>
      <c r="B221">
        <v>223</v>
      </c>
      <c r="C221" s="1">
        <v>44701</v>
      </c>
      <c r="D221">
        <v>54193.8</v>
      </c>
      <c r="E221" t="s">
        <v>46</v>
      </c>
      <c r="F221" s="2" t="s">
        <v>364</v>
      </c>
      <c r="G221" t="s">
        <v>43</v>
      </c>
      <c r="H221">
        <v>0</v>
      </c>
      <c r="I221" t="s">
        <v>43</v>
      </c>
      <c r="J221" t="str">
        <f>""</f>
        <v/>
      </c>
    </row>
    <row r="222" spans="1:10" ht="17" x14ac:dyDescent="0.2">
      <c r="A222">
        <v>2022</v>
      </c>
      <c r="B222">
        <v>224</v>
      </c>
      <c r="C222" s="1">
        <v>44701</v>
      </c>
      <c r="D222">
        <v>388.85</v>
      </c>
      <c r="E222" t="s">
        <v>46</v>
      </c>
      <c r="F222" s="2" t="s">
        <v>365</v>
      </c>
      <c r="G222" t="s">
        <v>43</v>
      </c>
      <c r="H222">
        <v>0</v>
      </c>
      <c r="I222" t="s">
        <v>43</v>
      </c>
      <c r="J222" t="str">
        <f>""</f>
        <v/>
      </c>
    </row>
    <row r="223" spans="1:10" ht="17" x14ac:dyDescent="0.2">
      <c r="A223">
        <v>2022</v>
      </c>
      <c r="B223">
        <v>225</v>
      </c>
      <c r="C223" s="1">
        <v>44704</v>
      </c>
      <c r="D223">
        <v>92.5</v>
      </c>
      <c r="E223" t="s">
        <v>51</v>
      </c>
      <c r="F223" s="2" t="s">
        <v>366</v>
      </c>
      <c r="G223" t="s">
        <v>43</v>
      </c>
      <c r="H223">
        <v>0</v>
      </c>
      <c r="I223" t="s">
        <v>43</v>
      </c>
      <c r="J223" t="str">
        <f>"94119000480"</f>
        <v>94119000480</v>
      </c>
    </row>
    <row r="224" spans="1:10" ht="17" x14ac:dyDescent="0.2">
      <c r="A224">
        <v>2022</v>
      </c>
      <c r="B224">
        <v>226</v>
      </c>
      <c r="C224" s="1">
        <v>44708</v>
      </c>
      <c r="D224">
        <v>5328</v>
      </c>
      <c r="E224" t="s">
        <v>53</v>
      </c>
      <c r="F224" s="2" t="s">
        <v>367</v>
      </c>
      <c r="G224" t="s">
        <v>43</v>
      </c>
      <c r="H224">
        <v>0</v>
      </c>
      <c r="I224" t="s">
        <v>43</v>
      </c>
      <c r="J224" t="str">
        <f>"GZZBNR59H04D612R"</f>
        <v>GZZBNR59H04D612R</v>
      </c>
    </row>
    <row r="225" spans="1:10" ht="17" x14ac:dyDescent="0.2">
      <c r="A225">
        <v>2022</v>
      </c>
      <c r="B225">
        <v>227</v>
      </c>
      <c r="C225" s="1">
        <v>44708</v>
      </c>
      <c r="D225">
        <v>57301</v>
      </c>
      <c r="E225" t="s">
        <v>55</v>
      </c>
      <c r="F225" s="2" t="s">
        <v>368</v>
      </c>
      <c r="G225" t="s">
        <v>43</v>
      </c>
      <c r="H225">
        <v>0</v>
      </c>
      <c r="I225" t="s">
        <v>43</v>
      </c>
      <c r="J225" t="str">
        <f>""</f>
        <v/>
      </c>
    </row>
    <row r="226" spans="1:10" ht="17" x14ac:dyDescent="0.2">
      <c r="A226">
        <v>2022</v>
      </c>
      <c r="B226">
        <v>228</v>
      </c>
      <c r="C226" s="1">
        <v>44705</v>
      </c>
      <c r="D226">
        <v>57.1</v>
      </c>
      <c r="E226" t="s">
        <v>67</v>
      </c>
      <c r="F226" s="2" t="s">
        <v>369</v>
      </c>
      <c r="G226" t="s">
        <v>43</v>
      </c>
      <c r="H226">
        <v>0</v>
      </c>
      <c r="I226" t="s">
        <v>43</v>
      </c>
      <c r="J226" t="str">
        <f>"BRNCRL70S22A390H"</f>
        <v>BRNCRL70S22A390H</v>
      </c>
    </row>
    <row r="227" spans="1:10" ht="17" x14ac:dyDescent="0.2">
      <c r="A227">
        <v>2022</v>
      </c>
      <c r="B227">
        <v>229</v>
      </c>
      <c r="C227" s="1">
        <v>44705</v>
      </c>
      <c r="D227">
        <v>62</v>
      </c>
      <c r="E227" t="s">
        <v>289</v>
      </c>
      <c r="F227" s="2" t="s">
        <v>370</v>
      </c>
      <c r="G227" t="s">
        <v>43</v>
      </c>
      <c r="H227">
        <v>0</v>
      </c>
      <c r="I227" t="s">
        <v>43</v>
      </c>
      <c r="J227" t="str">
        <f>"NTNNDR74D15D612G"</f>
        <v>NTNNDR74D15D612G</v>
      </c>
    </row>
    <row r="228" spans="1:10" ht="17" x14ac:dyDescent="0.2">
      <c r="A228">
        <v>2022</v>
      </c>
      <c r="B228">
        <v>230</v>
      </c>
      <c r="C228" s="1">
        <v>44705</v>
      </c>
      <c r="D228">
        <v>238.25</v>
      </c>
      <c r="E228" t="s">
        <v>70</v>
      </c>
      <c r="F228" s="2" t="s">
        <v>371</v>
      </c>
      <c r="G228" t="s">
        <v>43</v>
      </c>
      <c r="H228">
        <v>0</v>
      </c>
      <c r="I228" t="s">
        <v>43</v>
      </c>
      <c r="J228" t="str">
        <f>""</f>
        <v/>
      </c>
    </row>
    <row r="229" spans="1:10" ht="17" x14ac:dyDescent="0.2">
      <c r="A229">
        <v>2022</v>
      </c>
      <c r="B229">
        <v>231</v>
      </c>
      <c r="C229" s="1">
        <v>44705</v>
      </c>
      <c r="D229">
        <v>280.01</v>
      </c>
      <c r="E229" t="s">
        <v>70</v>
      </c>
      <c r="F229" s="2" t="s">
        <v>372</v>
      </c>
      <c r="G229" t="s">
        <v>43</v>
      </c>
      <c r="H229">
        <v>0</v>
      </c>
      <c r="I229" t="s">
        <v>43</v>
      </c>
      <c r="J229" t="str">
        <f>""</f>
        <v/>
      </c>
    </row>
    <row r="230" spans="1:10" ht="17" x14ac:dyDescent="0.2">
      <c r="A230">
        <v>2022</v>
      </c>
      <c r="B230">
        <v>232</v>
      </c>
      <c r="C230" s="1">
        <v>44705</v>
      </c>
      <c r="D230">
        <v>23.7</v>
      </c>
      <c r="E230" t="s">
        <v>292</v>
      </c>
      <c r="F230" s="2" t="s">
        <v>373</v>
      </c>
      <c r="G230" t="s">
        <v>43</v>
      </c>
      <c r="H230">
        <v>0</v>
      </c>
      <c r="I230" t="s">
        <v>43</v>
      </c>
      <c r="J230" t="str">
        <f>""</f>
        <v/>
      </c>
    </row>
    <row r="231" spans="1:10" ht="17" x14ac:dyDescent="0.2">
      <c r="A231">
        <v>2022</v>
      </c>
      <c r="B231">
        <v>233</v>
      </c>
      <c r="C231" s="1">
        <v>44705</v>
      </c>
      <c r="D231">
        <v>300</v>
      </c>
      <c r="E231" t="s">
        <v>292</v>
      </c>
      <c r="F231" s="2" t="s">
        <v>374</v>
      </c>
      <c r="G231" t="s">
        <v>43</v>
      </c>
      <c r="H231">
        <v>0</v>
      </c>
      <c r="I231" t="s">
        <v>43</v>
      </c>
      <c r="J231" t="str">
        <f>""</f>
        <v/>
      </c>
    </row>
    <row r="232" spans="1:10" ht="17" x14ac:dyDescent="0.2">
      <c r="A232">
        <v>2022</v>
      </c>
      <c r="B232">
        <v>234</v>
      </c>
      <c r="C232" s="1">
        <v>44705</v>
      </c>
      <c r="D232">
        <v>12</v>
      </c>
      <c r="E232" t="s">
        <v>72</v>
      </c>
      <c r="F232" s="2" t="s">
        <v>375</v>
      </c>
      <c r="G232" t="s">
        <v>43</v>
      </c>
      <c r="H232">
        <v>0</v>
      </c>
      <c r="I232" t="s">
        <v>43</v>
      </c>
      <c r="J232" t="str">
        <f>""</f>
        <v/>
      </c>
    </row>
    <row r="233" spans="1:10" ht="17" x14ac:dyDescent="0.2">
      <c r="A233">
        <v>2022</v>
      </c>
      <c r="B233">
        <v>235</v>
      </c>
      <c r="C233" s="1">
        <v>44705</v>
      </c>
      <c r="D233">
        <v>32</v>
      </c>
      <c r="E233" t="s">
        <v>72</v>
      </c>
      <c r="F233" s="2" t="s">
        <v>376</v>
      </c>
      <c r="G233" t="s">
        <v>43</v>
      </c>
      <c r="H233">
        <v>0</v>
      </c>
      <c r="I233" t="s">
        <v>43</v>
      </c>
      <c r="J233" t="str">
        <f>""</f>
        <v/>
      </c>
    </row>
    <row r="234" spans="1:10" ht="17" x14ac:dyDescent="0.2">
      <c r="A234">
        <v>2022</v>
      </c>
      <c r="B234">
        <v>236</v>
      </c>
      <c r="C234" s="1">
        <v>44705</v>
      </c>
      <c r="D234">
        <v>137.94</v>
      </c>
      <c r="E234" t="s">
        <v>282</v>
      </c>
      <c r="F234" s="2" t="s">
        <v>377</v>
      </c>
      <c r="G234" t="s">
        <v>43</v>
      </c>
      <c r="H234">
        <v>0</v>
      </c>
      <c r="I234" t="s">
        <v>43</v>
      </c>
      <c r="J234" t="str">
        <f>"CSTRRT68H25E202U"</f>
        <v>CSTRRT68H25E202U</v>
      </c>
    </row>
    <row r="235" spans="1:10" ht="17" x14ac:dyDescent="0.2">
      <c r="A235">
        <v>2022</v>
      </c>
      <c r="B235">
        <v>237</v>
      </c>
      <c r="C235" s="1">
        <v>44705</v>
      </c>
      <c r="D235">
        <v>120.98</v>
      </c>
      <c r="E235" t="s">
        <v>74</v>
      </c>
      <c r="F235" s="2" t="s">
        <v>378</v>
      </c>
      <c r="G235" t="s">
        <v>43</v>
      </c>
      <c r="H235">
        <v>0</v>
      </c>
      <c r="I235" t="s">
        <v>43</v>
      </c>
      <c r="J235" t="str">
        <f>""</f>
        <v/>
      </c>
    </row>
    <row r="236" spans="1:10" ht="17" x14ac:dyDescent="0.2">
      <c r="A236">
        <v>2022</v>
      </c>
      <c r="B236">
        <v>238</v>
      </c>
      <c r="C236" s="1">
        <v>44705</v>
      </c>
      <c r="D236">
        <v>92.48</v>
      </c>
      <c r="E236" t="s">
        <v>379</v>
      </c>
      <c r="F236" s="2" t="s">
        <v>380</v>
      </c>
      <c r="G236" t="s">
        <v>43</v>
      </c>
      <c r="H236">
        <v>0</v>
      </c>
      <c r="I236" t="s">
        <v>43</v>
      </c>
      <c r="J236" t="str">
        <f>""</f>
        <v/>
      </c>
    </row>
    <row r="237" spans="1:10" ht="17" x14ac:dyDescent="0.2">
      <c r="A237">
        <v>2022</v>
      </c>
      <c r="B237">
        <v>239</v>
      </c>
      <c r="C237" s="1">
        <v>44705</v>
      </c>
      <c r="D237">
        <v>112.5</v>
      </c>
      <c r="E237" t="s">
        <v>381</v>
      </c>
      <c r="F237" s="2" t="s">
        <v>382</v>
      </c>
      <c r="G237" t="s">
        <v>43</v>
      </c>
      <c r="H237">
        <v>0</v>
      </c>
      <c r="I237" t="s">
        <v>43</v>
      </c>
      <c r="J237" t="str">
        <f>""</f>
        <v/>
      </c>
    </row>
    <row r="238" spans="1:10" ht="17" x14ac:dyDescent="0.2">
      <c r="A238">
        <v>2022</v>
      </c>
      <c r="B238">
        <v>240</v>
      </c>
      <c r="C238" s="1">
        <v>44705</v>
      </c>
      <c r="D238">
        <v>24.15</v>
      </c>
      <c r="E238" t="s">
        <v>53</v>
      </c>
      <c r="F238" s="2" t="s">
        <v>383</v>
      </c>
      <c r="G238" t="s">
        <v>43</v>
      </c>
      <c r="H238">
        <v>0</v>
      </c>
      <c r="I238" t="s">
        <v>43</v>
      </c>
      <c r="J238" t="str">
        <f>"GZZBNR59H04D612R"</f>
        <v>GZZBNR59H04D612R</v>
      </c>
    </row>
    <row r="239" spans="1:10" ht="17" x14ac:dyDescent="0.2">
      <c r="A239">
        <v>2022</v>
      </c>
      <c r="B239">
        <v>241</v>
      </c>
      <c r="C239" s="1">
        <v>44705</v>
      </c>
      <c r="D239">
        <v>26.1</v>
      </c>
      <c r="E239" t="s">
        <v>384</v>
      </c>
      <c r="F239" s="2" t="s">
        <v>385</v>
      </c>
      <c r="G239" t="s">
        <v>43</v>
      </c>
      <c r="H239">
        <v>0</v>
      </c>
      <c r="I239" t="s">
        <v>43</v>
      </c>
      <c r="J239" t="str">
        <f>"NGLLCU72B11E202W"</f>
        <v>NGLLCU72B11E202W</v>
      </c>
    </row>
    <row r="240" spans="1:10" ht="17" x14ac:dyDescent="0.2">
      <c r="A240">
        <v>2022</v>
      </c>
      <c r="B240">
        <v>242</v>
      </c>
      <c r="C240" s="1">
        <v>44705</v>
      </c>
      <c r="D240">
        <v>122.9</v>
      </c>
      <c r="E240" t="s">
        <v>386</v>
      </c>
      <c r="F240" s="2" t="s">
        <v>387</v>
      </c>
      <c r="G240" t="s">
        <v>43</v>
      </c>
      <c r="H240">
        <v>0</v>
      </c>
      <c r="I240" t="s">
        <v>43</v>
      </c>
      <c r="J240" t="str">
        <f>""</f>
        <v/>
      </c>
    </row>
    <row r="241" spans="1:10" ht="17" x14ac:dyDescent="0.2">
      <c r="A241">
        <v>2022</v>
      </c>
      <c r="B241">
        <v>243</v>
      </c>
      <c r="C241" s="1">
        <v>44705</v>
      </c>
      <c r="D241">
        <v>38.450000000000003</v>
      </c>
      <c r="E241" t="s">
        <v>386</v>
      </c>
      <c r="F241" s="2" t="s">
        <v>388</v>
      </c>
      <c r="G241" t="s">
        <v>43</v>
      </c>
      <c r="H241">
        <v>0</v>
      </c>
      <c r="I241" t="s">
        <v>43</v>
      </c>
      <c r="J241" t="str">
        <f>""</f>
        <v/>
      </c>
    </row>
    <row r="242" spans="1:10" ht="17" x14ac:dyDescent="0.2">
      <c r="A242">
        <v>2022</v>
      </c>
      <c r="B242">
        <v>244</v>
      </c>
      <c r="C242" s="1">
        <v>44705</v>
      </c>
      <c r="D242">
        <v>63.1</v>
      </c>
      <c r="E242" t="s">
        <v>386</v>
      </c>
      <c r="F242" s="2" t="s">
        <v>389</v>
      </c>
      <c r="G242" t="s">
        <v>43</v>
      </c>
      <c r="H242">
        <v>0</v>
      </c>
      <c r="I242" t="s">
        <v>43</v>
      </c>
      <c r="J242" t="str">
        <f>""</f>
        <v/>
      </c>
    </row>
    <row r="243" spans="1:10" ht="17" x14ac:dyDescent="0.2">
      <c r="A243">
        <v>2022</v>
      </c>
      <c r="B243">
        <v>245</v>
      </c>
      <c r="C243" s="1">
        <v>44705</v>
      </c>
      <c r="D243">
        <v>112.1</v>
      </c>
      <c r="E243" t="s">
        <v>297</v>
      </c>
      <c r="F243" s="2" t="s">
        <v>390</v>
      </c>
      <c r="G243" t="s">
        <v>43</v>
      </c>
      <c r="H243">
        <v>0</v>
      </c>
      <c r="I243" t="s">
        <v>43</v>
      </c>
      <c r="J243" t="str">
        <f>""</f>
        <v/>
      </c>
    </row>
    <row r="244" spans="1:10" ht="17" x14ac:dyDescent="0.2">
      <c r="A244">
        <v>2022</v>
      </c>
      <c r="B244">
        <v>246</v>
      </c>
      <c r="C244" s="1">
        <v>44705</v>
      </c>
      <c r="D244">
        <v>40</v>
      </c>
      <c r="E244" t="s">
        <v>297</v>
      </c>
      <c r="F244" s="2" t="s">
        <v>391</v>
      </c>
      <c r="G244" t="s">
        <v>43</v>
      </c>
      <c r="H244">
        <v>0</v>
      </c>
      <c r="I244" t="s">
        <v>43</v>
      </c>
      <c r="J244" t="str">
        <f>""</f>
        <v/>
      </c>
    </row>
    <row r="245" spans="1:10" ht="17" x14ac:dyDescent="0.2">
      <c r="A245">
        <v>2022</v>
      </c>
      <c r="B245">
        <v>247</v>
      </c>
      <c r="C245" s="1">
        <v>44705</v>
      </c>
      <c r="D245">
        <v>17.600000000000001</v>
      </c>
      <c r="E245" t="s">
        <v>297</v>
      </c>
      <c r="F245" s="2" t="s">
        <v>392</v>
      </c>
      <c r="G245" t="s">
        <v>43</v>
      </c>
      <c r="H245">
        <v>0</v>
      </c>
      <c r="I245" t="s">
        <v>43</v>
      </c>
      <c r="J245" t="str">
        <f>""</f>
        <v/>
      </c>
    </row>
    <row r="246" spans="1:10" ht="17" x14ac:dyDescent="0.2">
      <c r="A246">
        <v>2022</v>
      </c>
      <c r="B246">
        <v>248</v>
      </c>
      <c r="C246" s="1">
        <v>44705</v>
      </c>
      <c r="D246">
        <v>13</v>
      </c>
      <c r="E246" t="s">
        <v>205</v>
      </c>
      <c r="F246" s="2" t="s">
        <v>393</v>
      </c>
      <c r="G246" t="s">
        <v>43</v>
      </c>
      <c r="H246">
        <v>0</v>
      </c>
      <c r="I246" t="s">
        <v>43</v>
      </c>
      <c r="J246" t="str">
        <f>""</f>
        <v/>
      </c>
    </row>
    <row r="247" spans="1:10" ht="17" x14ac:dyDescent="0.2">
      <c r="A247">
        <v>2022</v>
      </c>
      <c r="B247">
        <v>249</v>
      </c>
      <c r="C247" s="1">
        <v>44705</v>
      </c>
      <c r="D247">
        <v>118.41</v>
      </c>
      <c r="E247" t="s">
        <v>205</v>
      </c>
      <c r="F247" s="2" t="s">
        <v>394</v>
      </c>
      <c r="G247" t="s">
        <v>43</v>
      </c>
      <c r="H247">
        <v>0</v>
      </c>
      <c r="I247" t="s">
        <v>43</v>
      </c>
      <c r="J247" t="str">
        <f>""</f>
        <v/>
      </c>
    </row>
    <row r="248" spans="1:10" ht="17" x14ac:dyDescent="0.2">
      <c r="A248">
        <v>2022</v>
      </c>
      <c r="B248">
        <v>250</v>
      </c>
      <c r="C248" s="1">
        <v>44705</v>
      </c>
      <c r="D248">
        <v>331.23</v>
      </c>
      <c r="E248" t="s">
        <v>205</v>
      </c>
      <c r="F248" s="2" t="s">
        <v>395</v>
      </c>
      <c r="G248" t="s">
        <v>43</v>
      </c>
      <c r="H248">
        <v>0</v>
      </c>
      <c r="I248" t="s">
        <v>43</v>
      </c>
      <c r="J248" t="str">
        <f>""</f>
        <v/>
      </c>
    </row>
    <row r="249" spans="1:10" ht="17" x14ac:dyDescent="0.2">
      <c r="A249">
        <v>2022</v>
      </c>
      <c r="B249">
        <v>251</v>
      </c>
      <c r="C249" s="1">
        <v>44705</v>
      </c>
      <c r="D249">
        <v>125.5</v>
      </c>
      <c r="E249" t="s">
        <v>84</v>
      </c>
      <c r="F249" s="2" t="s">
        <v>396</v>
      </c>
      <c r="G249" t="s">
        <v>43</v>
      </c>
      <c r="H249">
        <v>0</v>
      </c>
      <c r="I249" t="s">
        <v>43</v>
      </c>
      <c r="J249" t="str">
        <f>""</f>
        <v/>
      </c>
    </row>
    <row r="250" spans="1:10" ht="17" x14ac:dyDescent="0.2">
      <c r="A250">
        <v>2022</v>
      </c>
      <c r="B250">
        <v>252</v>
      </c>
      <c r="C250" s="1">
        <v>44705</v>
      </c>
      <c r="D250">
        <v>107.8</v>
      </c>
      <c r="E250" t="s">
        <v>86</v>
      </c>
      <c r="F250" s="2" t="s">
        <v>397</v>
      </c>
      <c r="G250" t="s">
        <v>43</v>
      </c>
      <c r="H250">
        <v>0</v>
      </c>
      <c r="I250" t="s">
        <v>43</v>
      </c>
      <c r="J250" t="str">
        <f>""</f>
        <v/>
      </c>
    </row>
    <row r="251" spans="1:10" ht="17" x14ac:dyDescent="0.2">
      <c r="A251">
        <v>2022</v>
      </c>
      <c r="B251">
        <v>253</v>
      </c>
      <c r="C251" s="1">
        <v>44705</v>
      </c>
      <c r="D251">
        <v>42.05</v>
      </c>
      <c r="E251" t="s">
        <v>86</v>
      </c>
      <c r="F251" s="2" t="s">
        <v>398</v>
      </c>
      <c r="G251" t="s">
        <v>43</v>
      </c>
      <c r="H251">
        <v>0</v>
      </c>
      <c r="I251" t="s">
        <v>43</v>
      </c>
      <c r="J251" t="str">
        <f>""</f>
        <v/>
      </c>
    </row>
    <row r="252" spans="1:10" ht="17" x14ac:dyDescent="0.2">
      <c r="A252">
        <v>2022</v>
      </c>
      <c r="B252">
        <v>254</v>
      </c>
      <c r="C252" s="1">
        <v>44705</v>
      </c>
      <c r="D252">
        <v>29</v>
      </c>
      <c r="E252" t="s">
        <v>86</v>
      </c>
      <c r="F252" s="2" t="s">
        <v>399</v>
      </c>
      <c r="G252" t="s">
        <v>43</v>
      </c>
      <c r="H252">
        <v>0</v>
      </c>
      <c r="I252" t="s">
        <v>43</v>
      </c>
      <c r="J252" t="str">
        <f>""</f>
        <v/>
      </c>
    </row>
    <row r="253" spans="1:10" ht="17" x14ac:dyDescent="0.2">
      <c r="A253">
        <v>2022</v>
      </c>
      <c r="B253">
        <v>255</v>
      </c>
      <c r="C253" s="1">
        <v>44705</v>
      </c>
      <c r="D253">
        <v>36.950000000000003</v>
      </c>
      <c r="E253" t="s">
        <v>86</v>
      </c>
      <c r="F253" s="2" t="s">
        <v>400</v>
      </c>
      <c r="G253" t="s">
        <v>43</v>
      </c>
      <c r="H253">
        <v>0</v>
      </c>
      <c r="I253" t="s">
        <v>43</v>
      </c>
      <c r="J253" t="str">
        <f>""</f>
        <v/>
      </c>
    </row>
    <row r="254" spans="1:10" ht="17" x14ac:dyDescent="0.2">
      <c r="A254">
        <v>2022</v>
      </c>
      <c r="B254">
        <v>256</v>
      </c>
      <c r="C254" s="1">
        <v>44705</v>
      </c>
      <c r="D254">
        <v>30.55</v>
      </c>
      <c r="E254" t="s">
        <v>86</v>
      </c>
      <c r="F254" s="2" t="s">
        <v>401</v>
      </c>
      <c r="G254" t="s">
        <v>43</v>
      </c>
      <c r="H254">
        <v>0</v>
      </c>
      <c r="I254" t="s">
        <v>43</v>
      </c>
      <c r="J254" t="str">
        <f>""</f>
        <v/>
      </c>
    </row>
    <row r="255" spans="1:10" ht="17" x14ac:dyDescent="0.2">
      <c r="A255">
        <v>2022</v>
      </c>
      <c r="B255">
        <v>257</v>
      </c>
      <c r="C255" s="1">
        <v>44705</v>
      </c>
      <c r="D255">
        <v>28.5</v>
      </c>
      <c r="E255" t="s">
        <v>86</v>
      </c>
      <c r="F255" s="2" t="s">
        <v>402</v>
      </c>
      <c r="G255" t="s">
        <v>43</v>
      </c>
      <c r="H255">
        <v>0</v>
      </c>
      <c r="I255" t="s">
        <v>43</v>
      </c>
      <c r="J255" t="str">
        <f>""</f>
        <v/>
      </c>
    </row>
    <row r="256" spans="1:10" ht="17" x14ac:dyDescent="0.2">
      <c r="A256">
        <v>2022</v>
      </c>
      <c r="B256">
        <v>258</v>
      </c>
      <c r="C256" s="1">
        <v>44705</v>
      </c>
      <c r="D256">
        <v>61</v>
      </c>
      <c r="E256" t="s">
        <v>208</v>
      </c>
      <c r="F256" s="2" t="s">
        <v>403</v>
      </c>
      <c r="G256" t="s">
        <v>43</v>
      </c>
      <c r="H256">
        <v>0</v>
      </c>
      <c r="I256" t="s">
        <v>43</v>
      </c>
      <c r="J256" t="str">
        <f>""</f>
        <v/>
      </c>
    </row>
    <row r="257" spans="1:10" ht="17" x14ac:dyDescent="0.2">
      <c r="A257">
        <v>2022</v>
      </c>
      <c r="B257">
        <v>259</v>
      </c>
      <c r="C257" s="1">
        <v>44708</v>
      </c>
      <c r="D257">
        <v>990</v>
      </c>
      <c r="E257" t="s">
        <v>404</v>
      </c>
      <c r="F257" s="2" t="s">
        <v>405</v>
      </c>
      <c r="G257" t="s">
        <v>406</v>
      </c>
      <c r="H257">
        <v>50145</v>
      </c>
      <c r="I257" t="s">
        <v>407</v>
      </c>
      <c r="J257" t="str">
        <f>"05235640488"</f>
        <v>05235640488</v>
      </c>
    </row>
    <row r="258" spans="1:10" ht="17" x14ac:dyDescent="0.2">
      <c r="A258">
        <v>2022</v>
      </c>
      <c r="B258">
        <v>260</v>
      </c>
      <c r="C258" s="1">
        <v>44708</v>
      </c>
      <c r="D258">
        <v>454.42</v>
      </c>
      <c r="E258" t="s">
        <v>159</v>
      </c>
      <c r="F258" s="2" t="s">
        <v>408</v>
      </c>
      <c r="G258" t="s">
        <v>161</v>
      </c>
      <c r="H258">
        <v>153</v>
      </c>
      <c r="I258" t="s">
        <v>24</v>
      </c>
      <c r="J258" t="str">
        <f>"05111821004"</f>
        <v>05111821004</v>
      </c>
    </row>
    <row r="259" spans="1:10" ht="17" x14ac:dyDescent="0.2">
      <c r="A259">
        <v>2022</v>
      </c>
      <c r="B259">
        <v>261</v>
      </c>
      <c r="C259" s="1">
        <v>44708</v>
      </c>
      <c r="D259">
        <v>14450</v>
      </c>
      <c r="E259" t="s">
        <v>178</v>
      </c>
      <c r="F259" s="2" t="s">
        <v>409</v>
      </c>
      <c r="G259" t="s">
        <v>180</v>
      </c>
      <c r="H259">
        <v>144</v>
      </c>
      <c r="I259" t="s">
        <v>24</v>
      </c>
      <c r="J259" t="str">
        <f>"05724831002"</f>
        <v>05724831002</v>
      </c>
    </row>
    <row r="260" spans="1:10" ht="17" x14ac:dyDescent="0.2">
      <c r="A260">
        <v>2022</v>
      </c>
      <c r="B260">
        <v>262</v>
      </c>
      <c r="C260" s="1">
        <v>44708</v>
      </c>
      <c r="D260">
        <v>29.71</v>
      </c>
      <c r="E260" t="s">
        <v>121</v>
      </c>
      <c r="F260" s="2" t="s">
        <v>410</v>
      </c>
      <c r="G260" t="s">
        <v>123</v>
      </c>
      <c r="H260">
        <v>50122</v>
      </c>
      <c r="I260" t="s">
        <v>124</v>
      </c>
      <c r="J260" t="str">
        <f>"00394730485"</f>
        <v>00394730485</v>
      </c>
    </row>
    <row r="261" spans="1:10" ht="17" x14ac:dyDescent="0.2">
      <c r="A261">
        <v>2022</v>
      </c>
      <c r="B261">
        <v>263</v>
      </c>
      <c r="C261" s="1">
        <v>44708</v>
      </c>
      <c r="D261">
        <v>70.64</v>
      </c>
      <c r="E261" t="s">
        <v>115</v>
      </c>
      <c r="F261" s="2" t="s">
        <v>411</v>
      </c>
      <c r="G261" t="s">
        <v>117</v>
      </c>
      <c r="H261">
        <v>10015</v>
      </c>
      <c r="I261" t="s">
        <v>118</v>
      </c>
      <c r="J261" t="str">
        <f>"02298700010"</f>
        <v>02298700010</v>
      </c>
    </row>
    <row r="262" spans="1:10" ht="17" x14ac:dyDescent="0.2">
      <c r="A262">
        <v>2022</v>
      </c>
      <c r="B262">
        <v>264</v>
      </c>
      <c r="C262" s="1">
        <v>44708</v>
      </c>
      <c r="D262">
        <v>34</v>
      </c>
      <c r="E262" t="s">
        <v>21</v>
      </c>
      <c r="F262" s="2" t="s">
        <v>412</v>
      </c>
      <c r="G262" t="s">
        <v>23</v>
      </c>
      <c r="H262">
        <v>143</v>
      </c>
      <c r="I262" t="s">
        <v>24</v>
      </c>
      <c r="J262" t="str">
        <f>"10191231009"</f>
        <v>10191231009</v>
      </c>
    </row>
    <row r="263" spans="1:10" ht="17" x14ac:dyDescent="0.2">
      <c r="A263">
        <v>2022</v>
      </c>
      <c r="B263">
        <v>265</v>
      </c>
      <c r="C263" s="1">
        <v>44708</v>
      </c>
      <c r="D263">
        <v>1062.76</v>
      </c>
      <c r="E263" t="s">
        <v>166</v>
      </c>
      <c r="F263" s="2" t="s">
        <v>413</v>
      </c>
      <c r="G263" t="s">
        <v>168</v>
      </c>
      <c r="H263">
        <v>20123</v>
      </c>
      <c r="I263" t="s">
        <v>169</v>
      </c>
      <c r="J263" t="str">
        <f>"00488410010"</f>
        <v>00488410010</v>
      </c>
    </row>
    <row r="264" spans="1:10" ht="17" x14ac:dyDescent="0.2">
      <c r="A264">
        <v>2022</v>
      </c>
      <c r="B264">
        <v>266</v>
      </c>
      <c r="C264" s="1">
        <v>44708</v>
      </c>
      <c r="D264">
        <v>326.04000000000002</v>
      </c>
      <c r="E264" t="s">
        <v>125</v>
      </c>
      <c r="F264" s="2" t="s">
        <v>414</v>
      </c>
      <c r="G264" t="s">
        <v>127</v>
      </c>
      <c r="H264">
        <v>198</v>
      </c>
      <c r="I264" t="s">
        <v>128</v>
      </c>
      <c r="J264" t="str">
        <f>"15844561009"</f>
        <v>15844561009</v>
      </c>
    </row>
    <row r="265" spans="1:10" ht="17" x14ac:dyDescent="0.2">
      <c r="A265">
        <v>2022</v>
      </c>
      <c r="B265">
        <v>267</v>
      </c>
      <c r="C265" s="1">
        <v>44708</v>
      </c>
      <c r="D265">
        <v>644.13</v>
      </c>
      <c r="E265" t="s">
        <v>166</v>
      </c>
      <c r="F265" s="2" t="s">
        <v>415</v>
      </c>
      <c r="G265" t="s">
        <v>168</v>
      </c>
      <c r="H265">
        <v>20123</v>
      </c>
      <c r="I265" t="s">
        <v>169</v>
      </c>
      <c r="J265" t="str">
        <f>"00488410010"</f>
        <v>00488410010</v>
      </c>
    </row>
    <row r="266" spans="1:10" ht="17" x14ac:dyDescent="0.2">
      <c r="A266">
        <v>2022</v>
      </c>
      <c r="B266">
        <v>268</v>
      </c>
      <c r="C266" s="1">
        <v>44708</v>
      </c>
      <c r="D266">
        <v>1.6</v>
      </c>
      <c r="E266" t="s">
        <v>166</v>
      </c>
      <c r="F266" s="2" t="s">
        <v>416</v>
      </c>
      <c r="G266" t="s">
        <v>168</v>
      </c>
      <c r="H266">
        <v>20123</v>
      </c>
      <c r="I266" t="s">
        <v>169</v>
      </c>
      <c r="J266" t="str">
        <f>"00488410010"</f>
        <v>00488410010</v>
      </c>
    </row>
    <row r="267" spans="1:10" ht="17" x14ac:dyDescent="0.2">
      <c r="A267">
        <v>2022</v>
      </c>
      <c r="B267">
        <v>269</v>
      </c>
      <c r="C267" s="1">
        <v>44708</v>
      </c>
      <c r="D267">
        <v>873.78</v>
      </c>
      <c r="E267" t="s">
        <v>166</v>
      </c>
      <c r="F267" s="2" t="s">
        <v>417</v>
      </c>
      <c r="G267" t="s">
        <v>168</v>
      </c>
      <c r="H267">
        <v>20123</v>
      </c>
      <c r="I267" t="s">
        <v>169</v>
      </c>
      <c r="J267" t="str">
        <f>"00488410010"</f>
        <v>00488410010</v>
      </c>
    </row>
    <row r="268" spans="1:10" ht="17" x14ac:dyDescent="0.2">
      <c r="A268">
        <v>2022</v>
      </c>
      <c r="B268">
        <v>270</v>
      </c>
      <c r="C268" s="1">
        <v>44708</v>
      </c>
      <c r="D268">
        <v>152.4</v>
      </c>
      <c r="E268" t="s">
        <v>166</v>
      </c>
      <c r="F268" s="2" t="s">
        <v>418</v>
      </c>
      <c r="G268" t="s">
        <v>168</v>
      </c>
      <c r="H268">
        <v>20123</v>
      </c>
      <c r="I268" t="s">
        <v>169</v>
      </c>
      <c r="J268" t="str">
        <f>"00488410010"</f>
        <v>00488410010</v>
      </c>
    </row>
    <row r="269" spans="1:10" ht="17" x14ac:dyDescent="0.2">
      <c r="A269">
        <v>2022</v>
      </c>
      <c r="B269">
        <v>271</v>
      </c>
      <c r="C269" s="1">
        <v>44708</v>
      </c>
      <c r="D269">
        <v>1000</v>
      </c>
      <c r="E269" t="s">
        <v>419</v>
      </c>
      <c r="F269" s="2" t="s">
        <v>420</v>
      </c>
      <c r="G269" t="s">
        <v>421</v>
      </c>
      <c r="H269">
        <v>40</v>
      </c>
      <c r="I269" t="s">
        <v>422</v>
      </c>
      <c r="J269" t="str">
        <f>"07339581006"</f>
        <v>07339581006</v>
      </c>
    </row>
    <row r="270" spans="1:10" ht="17" x14ac:dyDescent="0.2">
      <c r="A270">
        <v>2022</v>
      </c>
      <c r="B270">
        <v>272</v>
      </c>
      <c r="C270" s="1">
        <v>44708</v>
      </c>
      <c r="D270">
        <v>3907.29</v>
      </c>
      <c r="E270" t="s">
        <v>423</v>
      </c>
      <c r="F270" s="2" t="s">
        <v>424</v>
      </c>
      <c r="G270" t="s">
        <v>425</v>
      </c>
      <c r="H270">
        <v>59100</v>
      </c>
      <c r="I270" t="s">
        <v>426</v>
      </c>
      <c r="J270" t="str">
        <f>"01929710976"</f>
        <v>01929710976</v>
      </c>
    </row>
    <row r="271" spans="1:10" ht="17" x14ac:dyDescent="0.2">
      <c r="A271">
        <v>2022</v>
      </c>
      <c r="B271">
        <v>272</v>
      </c>
      <c r="C271" s="1">
        <v>44708</v>
      </c>
      <c r="D271">
        <v>731.15</v>
      </c>
      <c r="E271" t="s">
        <v>423</v>
      </c>
      <c r="F271" s="2" t="s">
        <v>61</v>
      </c>
      <c r="G271" t="s">
        <v>425</v>
      </c>
      <c r="H271">
        <v>59100</v>
      </c>
      <c r="I271" t="s">
        <v>426</v>
      </c>
      <c r="J271" t="str">
        <f>"01929710976"</f>
        <v>01929710976</v>
      </c>
    </row>
    <row r="272" spans="1:10" ht="17" x14ac:dyDescent="0.2">
      <c r="A272">
        <v>2022</v>
      </c>
      <c r="B272">
        <v>273</v>
      </c>
      <c r="C272" s="1">
        <v>44708</v>
      </c>
      <c r="D272">
        <v>11440</v>
      </c>
      <c r="E272" t="s">
        <v>427</v>
      </c>
      <c r="F272" s="2" t="s">
        <v>428</v>
      </c>
      <c r="G272" t="s">
        <v>429</v>
      </c>
      <c r="H272">
        <v>50127</v>
      </c>
      <c r="I272" t="s">
        <v>430</v>
      </c>
      <c r="J272" t="str">
        <f>"05690070486"</f>
        <v>05690070486</v>
      </c>
    </row>
    <row r="273" spans="1:10" ht="17" x14ac:dyDescent="0.2">
      <c r="A273">
        <v>2022</v>
      </c>
      <c r="B273">
        <v>274</v>
      </c>
      <c r="C273" s="1">
        <v>44708</v>
      </c>
      <c r="D273">
        <v>11115</v>
      </c>
      <c r="E273" t="s">
        <v>427</v>
      </c>
      <c r="F273" s="2" t="s">
        <v>431</v>
      </c>
      <c r="G273" t="s">
        <v>429</v>
      </c>
      <c r="H273">
        <v>50127</v>
      </c>
      <c r="I273" t="s">
        <v>430</v>
      </c>
      <c r="J273" t="str">
        <f>"05690070486"</f>
        <v>05690070486</v>
      </c>
    </row>
    <row r="274" spans="1:10" ht="17" x14ac:dyDescent="0.2">
      <c r="A274">
        <v>2022</v>
      </c>
      <c r="B274">
        <v>275</v>
      </c>
      <c r="C274" s="1">
        <v>44713</v>
      </c>
      <c r="D274">
        <v>2.0699999999999998</v>
      </c>
      <c r="E274" t="s">
        <v>133</v>
      </c>
      <c r="F274" s="2" t="s">
        <v>432</v>
      </c>
      <c r="G274" t="s">
        <v>135</v>
      </c>
      <c r="H274">
        <v>0</v>
      </c>
      <c r="I274" t="s">
        <v>43</v>
      </c>
      <c r="J274" t="str">
        <f>"09771701001"</f>
        <v>09771701001</v>
      </c>
    </row>
    <row r="275" spans="1:10" ht="17" x14ac:dyDescent="0.2">
      <c r="A275">
        <v>2022</v>
      </c>
      <c r="B275">
        <v>276</v>
      </c>
      <c r="C275" s="1">
        <v>44713</v>
      </c>
      <c r="D275">
        <v>64.92</v>
      </c>
      <c r="E275" t="s">
        <v>136</v>
      </c>
      <c r="F275" s="2" t="s">
        <v>433</v>
      </c>
      <c r="G275" t="s">
        <v>138</v>
      </c>
      <c r="H275">
        <v>159</v>
      </c>
      <c r="I275" t="s">
        <v>20</v>
      </c>
      <c r="J275" t="str">
        <f>"07516911000"</f>
        <v>07516911000</v>
      </c>
    </row>
    <row r="276" spans="1:10" ht="17" x14ac:dyDescent="0.2">
      <c r="A276">
        <v>2022</v>
      </c>
      <c r="B276">
        <v>277</v>
      </c>
      <c r="C276" s="1">
        <v>44713</v>
      </c>
      <c r="D276">
        <v>1</v>
      </c>
      <c r="E276" t="s">
        <v>139</v>
      </c>
      <c r="F276" s="2" t="s">
        <v>434</v>
      </c>
      <c r="G276" t="s">
        <v>43</v>
      </c>
      <c r="H276">
        <v>0</v>
      </c>
      <c r="I276" t="s">
        <v>43</v>
      </c>
      <c r="J276" t="str">
        <f>""</f>
        <v/>
      </c>
    </row>
    <row r="277" spans="1:10" ht="17" x14ac:dyDescent="0.2">
      <c r="A277">
        <v>2022</v>
      </c>
      <c r="B277">
        <v>278</v>
      </c>
      <c r="C277" s="1">
        <v>44721</v>
      </c>
      <c r="D277">
        <v>250</v>
      </c>
      <c r="E277" t="s">
        <v>435</v>
      </c>
      <c r="F277" s="2" t="s">
        <v>436</v>
      </c>
      <c r="G277" t="s">
        <v>43</v>
      </c>
      <c r="H277">
        <v>0</v>
      </c>
      <c r="I277" t="s">
        <v>43</v>
      </c>
      <c r="J277" t="str">
        <f>""</f>
        <v/>
      </c>
    </row>
    <row r="278" spans="1:10" ht="17" x14ac:dyDescent="0.2">
      <c r="A278">
        <v>2022</v>
      </c>
      <c r="B278">
        <v>279</v>
      </c>
      <c r="C278" s="1">
        <v>44718</v>
      </c>
      <c r="D278">
        <v>691</v>
      </c>
      <c r="E278" t="s">
        <v>270</v>
      </c>
      <c r="F278" s="2" t="s">
        <v>437</v>
      </c>
      <c r="G278" t="s">
        <v>272</v>
      </c>
      <c r="H278">
        <v>0</v>
      </c>
      <c r="I278" t="s">
        <v>273</v>
      </c>
      <c r="J278" t="str">
        <f>""</f>
        <v/>
      </c>
    </row>
    <row r="279" spans="1:10" ht="17" x14ac:dyDescent="0.2">
      <c r="A279">
        <v>2022</v>
      </c>
      <c r="B279">
        <v>280</v>
      </c>
      <c r="C279" s="1">
        <v>44722</v>
      </c>
      <c r="D279">
        <v>186</v>
      </c>
      <c r="E279" t="s">
        <v>190</v>
      </c>
      <c r="F279" s="2" t="s">
        <v>438</v>
      </c>
      <c r="G279" t="s">
        <v>43</v>
      </c>
      <c r="H279">
        <v>0</v>
      </c>
      <c r="I279" t="s">
        <v>43</v>
      </c>
      <c r="J279" t="str">
        <f>""</f>
        <v/>
      </c>
    </row>
    <row r="280" spans="1:10" ht="17" x14ac:dyDescent="0.2">
      <c r="A280">
        <v>2022</v>
      </c>
      <c r="B280">
        <v>281</v>
      </c>
      <c r="C280" s="1">
        <v>44722</v>
      </c>
      <c r="D280">
        <v>54.8</v>
      </c>
      <c r="E280" t="s">
        <v>190</v>
      </c>
      <c r="F280" s="2" t="s">
        <v>438</v>
      </c>
      <c r="G280" t="s">
        <v>43</v>
      </c>
      <c r="H280">
        <v>0</v>
      </c>
      <c r="I280" t="s">
        <v>43</v>
      </c>
      <c r="J280" t="str">
        <f>""</f>
        <v/>
      </c>
    </row>
    <row r="281" spans="1:10" ht="17" x14ac:dyDescent="0.2">
      <c r="A281">
        <v>2022</v>
      </c>
      <c r="B281">
        <v>282</v>
      </c>
      <c r="C281" s="1">
        <v>44720</v>
      </c>
      <c r="D281">
        <v>5983</v>
      </c>
      <c r="E281" t="s">
        <v>41</v>
      </c>
      <c r="F281" s="2" t="s">
        <v>439</v>
      </c>
      <c r="G281" t="s">
        <v>43</v>
      </c>
      <c r="H281">
        <v>0</v>
      </c>
      <c r="I281" t="s">
        <v>43</v>
      </c>
      <c r="J281" t="str">
        <f>"02118311006"</f>
        <v>02118311006</v>
      </c>
    </row>
    <row r="282" spans="1:10" ht="17" x14ac:dyDescent="0.2">
      <c r="A282">
        <v>2022</v>
      </c>
      <c r="B282">
        <v>283</v>
      </c>
      <c r="C282" s="1">
        <v>44720</v>
      </c>
      <c r="D282">
        <v>882.6</v>
      </c>
      <c r="E282" t="s">
        <v>41</v>
      </c>
      <c r="F282" s="2" t="s">
        <v>440</v>
      </c>
      <c r="G282" t="s">
        <v>43</v>
      </c>
      <c r="H282">
        <v>0</v>
      </c>
      <c r="I282" t="s">
        <v>43</v>
      </c>
      <c r="J282" t="str">
        <f>"02118311006"</f>
        <v>02118311006</v>
      </c>
    </row>
    <row r="283" spans="1:10" ht="17" x14ac:dyDescent="0.2">
      <c r="A283">
        <v>2022</v>
      </c>
      <c r="B283">
        <v>284</v>
      </c>
      <c r="C283" s="1">
        <v>44722</v>
      </c>
      <c r="D283">
        <v>109</v>
      </c>
      <c r="E283" t="s">
        <v>190</v>
      </c>
      <c r="F283" s="2" t="s">
        <v>441</v>
      </c>
      <c r="G283" t="s">
        <v>43</v>
      </c>
      <c r="H283">
        <v>0</v>
      </c>
      <c r="I283" t="s">
        <v>43</v>
      </c>
      <c r="J283" t="str">
        <f>""</f>
        <v/>
      </c>
    </row>
    <row r="284" spans="1:10" ht="17" x14ac:dyDescent="0.2">
      <c r="A284">
        <v>2022</v>
      </c>
      <c r="B284">
        <v>285</v>
      </c>
      <c r="C284" s="1">
        <v>44722</v>
      </c>
      <c r="D284">
        <v>158.83000000000001</v>
      </c>
      <c r="E284" t="s">
        <v>190</v>
      </c>
      <c r="F284" s="2" t="s">
        <v>441</v>
      </c>
      <c r="G284" t="s">
        <v>43</v>
      </c>
      <c r="H284">
        <v>0</v>
      </c>
      <c r="I284" t="s">
        <v>43</v>
      </c>
      <c r="J284" t="str">
        <f>""</f>
        <v/>
      </c>
    </row>
    <row r="285" spans="1:10" s="5" customFormat="1" ht="34" x14ac:dyDescent="0.2">
      <c r="A285" s="5">
        <v>2022</v>
      </c>
      <c r="B285" s="5">
        <v>286</v>
      </c>
      <c r="C285" s="6">
        <v>44721</v>
      </c>
      <c r="D285" s="5">
        <v>5000</v>
      </c>
      <c r="E285" s="5" t="s">
        <v>41</v>
      </c>
      <c r="F285" s="3" t="s">
        <v>890</v>
      </c>
      <c r="G285" s="5" t="s">
        <v>43</v>
      </c>
      <c r="H285" s="5">
        <v>0</v>
      </c>
      <c r="I285" s="5" t="s">
        <v>43</v>
      </c>
      <c r="J285" s="5" t="str">
        <f>"02118311006"</f>
        <v>02118311006</v>
      </c>
    </row>
    <row r="286" spans="1:10" ht="17" x14ac:dyDescent="0.2">
      <c r="A286">
        <v>2022</v>
      </c>
      <c r="B286">
        <v>287</v>
      </c>
      <c r="C286" s="1">
        <v>44725</v>
      </c>
      <c r="D286">
        <v>14000</v>
      </c>
      <c r="E286" t="s">
        <v>280</v>
      </c>
      <c r="F286" s="2" t="s">
        <v>442</v>
      </c>
      <c r="G286" t="s">
        <v>43</v>
      </c>
      <c r="H286">
        <v>0</v>
      </c>
      <c r="I286" t="s">
        <v>43</v>
      </c>
      <c r="J286" t="str">
        <f>"02118311006"</f>
        <v>02118311006</v>
      </c>
    </row>
    <row r="287" spans="1:10" ht="17" x14ac:dyDescent="0.2">
      <c r="A287">
        <v>2022</v>
      </c>
      <c r="B287">
        <v>288</v>
      </c>
      <c r="C287" s="1">
        <v>44725</v>
      </c>
      <c r="D287">
        <v>119000</v>
      </c>
      <c r="E287" t="s">
        <v>280</v>
      </c>
      <c r="F287" s="2" t="s">
        <v>442</v>
      </c>
      <c r="G287" t="s">
        <v>43</v>
      </c>
      <c r="H287">
        <v>0</v>
      </c>
      <c r="I287" t="s">
        <v>43</v>
      </c>
      <c r="J287" t="str">
        <f>"02118311006"</f>
        <v>02118311006</v>
      </c>
    </row>
    <row r="288" spans="1:10" ht="17" x14ac:dyDescent="0.2">
      <c r="A288">
        <v>2022</v>
      </c>
      <c r="B288">
        <v>289</v>
      </c>
      <c r="C288" s="1">
        <v>44725</v>
      </c>
      <c r="D288">
        <v>498</v>
      </c>
      <c r="E288" t="s">
        <v>174</v>
      </c>
      <c r="F288" s="2" t="s">
        <v>443</v>
      </c>
      <c r="G288" t="s">
        <v>176</v>
      </c>
      <c r="H288">
        <v>50014</v>
      </c>
      <c r="I288" t="s">
        <v>177</v>
      </c>
      <c r="J288" t="str">
        <f>"06821850481"</f>
        <v>06821850481</v>
      </c>
    </row>
    <row r="289" spans="1:10" ht="17" x14ac:dyDescent="0.2">
      <c r="A289">
        <v>2022</v>
      </c>
      <c r="B289">
        <v>290</v>
      </c>
      <c r="C289" s="1">
        <v>44725</v>
      </c>
      <c r="D289">
        <v>8</v>
      </c>
      <c r="E289" t="s">
        <v>316</v>
      </c>
      <c r="F289" s="2" t="s">
        <v>444</v>
      </c>
      <c r="G289" t="s">
        <v>43</v>
      </c>
      <c r="H289">
        <v>0</v>
      </c>
      <c r="I289" t="s">
        <v>43</v>
      </c>
      <c r="J289" t="str">
        <f>"02046570426"</f>
        <v>02046570426</v>
      </c>
    </row>
    <row r="290" spans="1:10" ht="17" x14ac:dyDescent="0.2">
      <c r="A290">
        <v>2022</v>
      </c>
      <c r="B290">
        <v>291</v>
      </c>
      <c r="C290" s="1">
        <v>44725</v>
      </c>
      <c r="D290">
        <v>9469.2800000000007</v>
      </c>
      <c r="E290" t="s">
        <v>445</v>
      </c>
      <c r="F290" s="2" t="s">
        <v>446</v>
      </c>
      <c r="G290" t="s">
        <v>447</v>
      </c>
      <c r="H290">
        <v>50126</v>
      </c>
      <c r="I290" t="s">
        <v>242</v>
      </c>
      <c r="J290" t="str">
        <f>"00396140485"</f>
        <v>00396140485</v>
      </c>
    </row>
    <row r="291" spans="1:10" s="5" customFormat="1" ht="21" customHeight="1" x14ac:dyDescent="0.2">
      <c r="A291" s="5">
        <v>2022</v>
      </c>
      <c r="B291" s="5">
        <v>292</v>
      </c>
      <c r="C291" s="6">
        <v>44725</v>
      </c>
      <c r="D291" s="5">
        <v>5496</v>
      </c>
      <c r="E291" s="5" t="s">
        <v>427</v>
      </c>
      <c r="F291" s="3" t="s">
        <v>448</v>
      </c>
      <c r="G291" s="5" t="s">
        <v>429</v>
      </c>
      <c r="H291" s="5">
        <v>50127</v>
      </c>
      <c r="I291" s="5" t="s">
        <v>430</v>
      </c>
      <c r="J291" s="5" t="str">
        <f>"05690070486"</f>
        <v>05690070486</v>
      </c>
    </row>
    <row r="292" spans="1:10" ht="17" x14ac:dyDescent="0.2">
      <c r="A292">
        <v>2022</v>
      </c>
      <c r="B292">
        <v>293</v>
      </c>
      <c r="C292" s="1">
        <v>44725</v>
      </c>
      <c r="D292">
        <v>170</v>
      </c>
      <c r="E292" t="s">
        <v>449</v>
      </c>
      <c r="F292" s="2" t="s">
        <v>450</v>
      </c>
      <c r="G292" t="s">
        <v>451</v>
      </c>
      <c r="H292">
        <v>50019</v>
      </c>
      <c r="I292" t="s">
        <v>452</v>
      </c>
      <c r="J292" t="str">
        <f>"03100130487"</f>
        <v>03100130487</v>
      </c>
    </row>
    <row r="293" spans="1:10" ht="17" x14ac:dyDescent="0.2">
      <c r="A293">
        <v>2022</v>
      </c>
      <c r="B293">
        <v>294</v>
      </c>
      <c r="C293" s="1">
        <v>44726</v>
      </c>
      <c r="D293">
        <v>10000</v>
      </c>
      <c r="E293" t="s">
        <v>453</v>
      </c>
      <c r="F293" s="2" t="s">
        <v>454</v>
      </c>
      <c r="G293" t="s">
        <v>455</v>
      </c>
      <c r="H293">
        <v>50135</v>
      </c>
      <c r="I293" t="s">
        <v>16</v>
      </c>
      <c r="J293" t="str">
        <f>"01683430480"</f>
        <v>01683430480</v>
      </c>
    </row>
    <row r="294" spans="1:10" ht="17" x14ac:dyDescent="0.2">
      <c r="A294">
        <v>2022</v>
      </c>
      <c r="B294">
        <v>295</v>
      </c>
      <c r="C294" s="1">
        <v>44726</v>
      </c>
      <c r="D294">
        <v>285</v>
      </c>
      <c r="E294" t="s">
        <v>29</v>
      </c>
      <c r="F294" s="2" t="s">
        <v>456</v>
      </c>
      <c r="G294" t="s">
        <v>31</v>
      </c>
      <c r="H294">
        <v>10135</v>
      </c>
      <c r="I294" t="s">
        <v>32</v>
      </c>
      <c r="J294" t="str">
        <f>"06714021000"</f>
        <v>06714021000</v>
      </c>
    </row>
    <row r="295" spans="1:10" ht="17" x14ac:dyDescent="0.2">
      <c r="A295">
        <v>2022</v>
      </c>
      <c r="B295">
        <v>296</v>
      </c>
      <c r="C295" s="1">
        <v>44728</v>
      </c>
      <c r="D295">
        <v>1107.23</v>
      </c>
      <c r="E295" t="s">
        <v>457</v>
      </c>
      <c r="F295" s="2" t="s">
        <v>458</v>
      </c>
      <c r="G295" t="s">
        <v>43</v>
      </c>
      <c r="H295">
        <v>0</v>
      </c>
      <c r="I295" t="s">
        <v>43</v>
      </c>
      <c r="J295" t="str">
        <f>"RTLLRT69T23D612K"</f>
        <v>RTLLRT69T23D612K</v>
      </c>
    </row>
    <row r="296" spans="1:10" ht="17" x14ac:dyDescent="0.2">
      <c r="A296">
        <v>2022</v>
      </c>
      <c r="B296">
        <v>297</v>
      </c>
      <c r="C296" s="1">
        <v>44728</v>
      </c>
      <c r="D296">
        <v>143.06</v>
      </c>
      <c r="E296" t="s">
        <v>284</v>
      </c>
      <c r="F296" s="2" t="s">
        <v>459</v>
      </c>
      <c r="G296" t="s">
        <v>43</v>
      </c>
      <c r="H296">
        <v>0</v>
      </c>
      <c r="I296" t="s">
        <v>43</v>
      </c>
      <c r="J296" t="str">
        <f>"MNTSMN76T17D612R"</f>
        <v>MNTSMN76T17D612R</v>
      </c>
    </row>
    <row r="297" spans="1:10" ht="17" x14ac:dyDescent="0.2">
      <c r="A297">
        <v>2022</v>
      </c>
      <c r="B297">
        <v>298</v>
      </c>
      <c r="C297" s="1">
        <v>44728</v>
      </c>
      <c r="D297">
        <v>215.32</v>
      </c>
      <c r="E297" t="s">
        <v>67</v>
      </c>
      <c r="F297" s="2" t="s">
        <v>460</v>
      </c>
      <c r="G297" t="s">
        <v>43</v>
      </c>
      <c r="H297">
        <v>0</v>
      </c>
      <c r="I297" t="s">
        <v>43</v>
      </c>
      <c r="J297" t="str">
        <f>"BRNCRL70S22A390H"</f>
        <v>BRNCRL70S22A390H</v>
      </c>
    </row>
    <row r="298" spans="1:10" ht="17" x14ac:dyDescent="0.2">
      <c r="A298">
        <v>2022</v>
      </c>
      <c r="B298">
        <v>299</v>
      </c>
      <c r="C298" s="1">
        <v>44728</v>
      </c>
      <c r="D298">
        <v>368.37</v>
      </c>
      <c r="E298" t="s">
        <v>67</v>
      </c>
      <c r="F298" s="2" t="s">
        <v>461</v>
      </c>
      <c r="G298" t="s">
        <v>43</v>
      </c>
      <c r="H298">
        <v>0</v>
      </c>
      <c r="I298" t="s">
        <v>43</v>
      </c>
      <c r="J298" t="str">
        <f>"BRNCRL70S22A390H"</f>
        <v>BRNCRL70S22A390H</v>
      </c>
    </row>
    <row r="299" spans="1:10" ht="17" x14ac:dyDescent="0.2">
      <c r="A299">
        <v>2022</v>
      </c>
      <c r="B299">
        <v>300</v>
      </c>
      <c r="C299" s="1">
        <v>44728</v>
      </c>
      <c r="D299">
        <v>250.55</v>
      </c>
      <c r="E299" t="s">
        <v>67</v>
      </c>
      <c r="F299" s="2" t="s">
        <v>462</v>
      </c>
      <c r="G299" t="s">
        <v>43</v>
      </c>
      <c r="H299">
        <v>0</v>
      </c>
      <c r="I299" t="s">
        <v>43</v>
      </c>
      <c r="J299" t="str">
        <f>"BRNCRL70S22A390H"</f>
        <v>BRNCRL70S22A390H</v>
      </c>
    </row>
    <row r="300" spans="1:10" ht="17" x14ac:dyDescent="0.2">
      <c r="A300">
        <v>2022</v>
      </c>
      <c r="B300">
        <v>301</v>
      </c>
      <c r="C300" s="1">
        <v>44728</v>
      </c>
      <c r="D300">
        <v>137.94</v>
      </c>
      <c r="E300" t="s">
        <v>282</v>
      </c>
      <c r="F300" s="2" t="s">
        <v>463</v>
      </c>
      <c r="G300" t="s">
        <v>43</v>
      </c>
      <c r="H300">
        <v>0</v>
      </c>
      <c r="I300" t="s">
        <v>43</v>
      </c>
      <c r="J300" t="str">
        <f>"CSTRRT68H25E202U"</f>
        <v>CSTRRT68H25E202U</v>
      </c>
    </row>
    <row r="301" spans="1:10" ht="17" x14ac:dyDescent="0.2">
      <c r="A301">
        <v>2022</v>
      </c>
      <c r="B301">
        <v>302</v>
      </c>
      <c r="C301" s="1">
        <v>44728</v>
      </c>
      <c r="D301">
        <v>138.82</v>
      </c>
      <c r="E301" t="s">
        <v>282</v>
      </c>
      <c r="F301" s="2" t="s">
        <v>464</v>
      </c>
      <c r="G301" t="s">
        <v>43</v>
      </c>
      <c r="H301">
        <v>0</v>
      </c>
      <c r="I301" t="s">
        <v>43</v>
      </c>
      <c r="J301" t="str">
        <f>"CSTRRT68H25E202U"</f>
        <v>CSTRRT68H25E202U</v>
      </c>
    </row>
    <row r="302" spans="1:10" ht="17" x14ac:dyDescent="0.2">
      <c r="A302">
        <v>2022</v>
      </c>
      <c r="B302">
        <v>303</v>
      </c>
      <c r="C302" s="1">
        <v>44728</v>
      </c>
      <c r="D302">
        <v>93</v>
      </c>
      <c r="E302" t="s">
        <v>465</v>
      </c>
      <c r="F302" s="2" t="s">
        <v>466</v>
      </c>
      <c r="G302" t="s">
        <v>43</v>
      </c>
      <c r="H302">
        <v>0</v>
      </c>
      <c r="I302" t="s">
        <v>43</v>
      </c>
      <c r="J302" t="str">
        <f>"CRSSMN5D5C469I"</f>
        <v>CRSSMN5D5C469I</v>
      </c>
    </row>
    <row r="303" spans="1:10" ht="17" x14ac:dyDescent="0.2">
      <c r="A303">
        <v>2022</v>
      </c>
      <c r="B303">
        <v>304</v>
      </c>
      <c r="C303" s="1">
        <v>44728</v>
      </c>
      <c r="D303">
        <v>489.86</v>
      </c>
      <c r="E303" t="s">
        <v>457</v>
      </c>
      <c r="F303" s="2" t="s">
        <v>467</v>
      </c>
      <c r="G303" t="s">
        <v>43</v>
      </c>
      <c r="H303">
        <v>0</v>
      </c>
      <c r="I303" t="s">
        <v>43</v>
      </c>
      <c r="J303" t="str">
        <f>"RTLLRT69T23D612K"</f>
        <v>RTLLRT69T23D612K</v>
      </c>
    </row>
    <row r="304" spans="1:10" ht="17" x14ac:dyDescent="0.2">
      <c r="A304">
        <v>2022</v>
      </c>
      <c r="B304">
        <v>305</v>
      </c>
      <c r="C304" s="1">
        <v>44728</v>
      </c>
      <c r="D304">
        <v>1874.36</v>
      </c>
      <c r="E304" t="s">
        <v>381</v>
      </c>
      <c r="F304" s="2" t="s">
        <v>468</v>
      </c>
      <c r="G304" t="s">
        <v>43</v>
      </c>
      <c r="H304">
        <v>0</v>
      </c>
      <c r="I304" t="s">
        <v>43</v>
      </c>
      <c r="J304" t="str">
        <f>""</f>
        <v/>
      </c>
    </row>
    <row r="305" spans="1:10" ht="17" x14ac:dyDescent="0.2">
      <c r="A305">
        <v>2022</v>
      </c>
      <c r="B305">
        <v>306</v>
      </c>
      <c r="C305" s="1">
        <v>44728</v>
      </c>
      <c r="D305">
        <v>31.6</v>
      </c>
      <c r="E305" t="s">
        <v>53</v>
      </c>
      <c r="F305" s="2" t="s">
        <v>469</v>
      </c>
      <c r="G305" t="s">
        <v>43</v>
      </c>
      <c r="H305">
        <v>0</v>
      </c>
      <c r="I305" t="s">
        <v>43</v>
      </c>
      <c r="J305" t="str">
        <f>"GZZBNR59H04D612R"</f>
        <v>GZZBNR59H04D612R</v>
      </c>
    </row>
    <row r="306" spans="1:10" ht="17" x14ac:dyDescent="0.2">
      <c r="A306">
        <v>2022</v>
      </c>
      <c r="B306">
        <v>307</v>
      </c>
      <c r="C306" s="1">
        <v>44728</v>
      </c>
      <c r="D306">
        <v>170.55</v>
      </c>
      <c r="E306" t="s">
        <v>470</v>
      </c>
      <c r="F306" s="2" t="s">
        <v>471</v>
      </c>
      <c r="G306" t="s">
        <v>43</v>
      </c>
      <c r="H306">
        <v>0</v>
      </c>
      <c r="I306" t="s">
        <v>43</v>
      </c>
      <c r="J306" t="str">
        <f>""</f>
        <v/>
      </c>
    </row>
    <row r="307" spans="1:10" ht="17" x14ac:dyDescent="0.2">
      <c r="A307">
        <v>2022</v>
      </c>
      <c r="B307">
        <v>308</v>
      </c>
      <c r="C307" s="1">
        <v>44728</v>
      </c>
      <c r="D307">
        <v>30.55</v>
      </c>
      <c r="E307" t="s">
        <v>386</v>
      </c>
      <c r="F307" s="2" t="s">
        <v>472</v>
      </c>
      <c r="G307" t="s">
        <v>43</v>
      </c>
      <c r="H307">
        <v>0</v>
      </c>
      <c r="I307" t="s">
        <v>43</v>
      </c>
      <c r="J307" t="str">
        <f>""</f>
        <v/>
      </c>
    </row>
    <row r="308" spans="1:10" ht="17" x14ac:dyDescent="0.2">
      <c r="A308">
        <v>2022</v>
      </c>
      <c r="B308">
        <v>309</v>
      </c>
      <c r="C308" s="1">
        <v>44728</v>
      </c>
      <c r="D308">
        <v>705.9</v>
      </c>
      <c r="E308" t="s">
        <v>208</v>
      </c>
      <c r="F308" s="2" t="s">
        <v>473</v>
      </c>
      <c r="G308" t="s">
        <v>43</v>
      </c>
      <c r="H308">
        <v>0</v>
      </c>
      <c r="I308" t="s">
        <v>43</v>
      </c>
      <c r="J308" t="str">
        <f>""</f>
        <v/>
      </c>
    </row>
    <row r="309" spans="1:10" ht="17" x14ac:dyDescent="0.2">
      <c r="A309">
        <v>2022</v>
      </c>
      <c r="B309">
        <v>310</v>
      </c>
      <c r="C309" s="1">
        <v>44728</v>
      </c>
      <c r="D309">
        <v>137.94</v>
      </c>
      <c r="E309" t="s">
        <v>282</v>
      </c>
      <c r="F309" s="2" t="s">
        <v>474</v>
      </c>
      <c r="G309" t="s">
        <v>43</v>
      </c>
      <c r="H309">
        <v>0</v>
      </c>
      <c r="I309" t="s">
        <v>43</v>
      </c>
      <c r="J309" t="str">
        <f>"CSTRRT68H25E202U"</f>
        <v>CSTRRT68H25E202U</v>
      </c>
    </row>
    <row r="310" spans="1:10" ht="17" x14ac:dyDescent="0.2">
      <c r="A310">
        <v>2022</v>
      </c>
      <c r="B310">
        <v>311</v>
      </c>
      <c r="C310" s="1">
        <v>44733</v>
      </c>
      <c r="D310">
        <v>8032.96</v>
      </c>
      <c r="E310" t="s">
        <v>46</v>
      </c>
      <c r="F310" s="2" t="s">
        <v>475</v>
      </c>
      <c r="G310" t="s">
        <v>43</v>
      </c>
      <c r="H310">
        <v>0</v>
      </c>
      <c r="I310" t="s">
        <v>43</v>
      </c>
      <c r="J310" t="str">
        <f>""</f>
        <v/>
      </c>
    </row>
    <row r="311" spans="1:10" ht="17" x14ac:dyDescent="0.2">
      <c r="A311">
        <v>2022</v>
      </c>
      <c r="B311">
        <v>312</v>
      </c>
      <c r="C311" s="1">
        <v>44733</v>
      </c>
      <c r="D311">
        <v>54001.13</v>
      </c>
      <c r="E311" t="s">
        <v>46</v>
      </c>
      <c r="F311" s="2" t="s">
        <v>476</v>
      </c>
      <c r="G311" t="s">
        <v>43</v>
      </c>
      <c r="H311">
        <v>0</v>
      </c>
      <c r="I311" t="s">
        <v>43</v>
      </c>
      <c r="J311" t="str">
        <f>""</f>
        <v/>
      </c>
    </row>
    <row r="312" spans="1:10" ht="17" x14ac:dyDescent="0.2">
      <c r="A312">
        <v>2022</v>
      </c>
      <c r="B312">
        <v>313</v>
      </c>
      <c r="C312" s="1">
        <v>44733</v>
      </c>
      <c r="D312">
        <v>380.82</v>
      </c>
      <c r="E312" t="s">
        <v>46</v>
      </c>
      <c r="F312" s="2" t="s">
        <v>476</v>
      </c>
      <c r="G312" t="s">
        <v>43</v>
      </c>
      <c r="H312">
        <v>0</v>
      </c>
      <c r="I312" t="s">
        <v>43</v>
      </c>
      <c r="J312" t="str">
        <f>""</f>
        <v/>
      </c>
    </row>
    <row r="313" spans="1:10" ht="17" x14ac:dyDescent="0.2">
      <c r="A313">
        <v>2022</v>
      </c>
      <c r="B313">
        <v>314</v>
      </c>
      <c r="C313" s="1">
        <v>44733</v>
      </c>
      <c r="D313">
        <v>49.21</v>
      </c>
      <c r="E313" t="s">
        <v>46</v>
      </c>
      <c r="F313" s="2" t="s">
        <v>476</v>
      </c>
      <c r="G313" t="s">
        <v>43</v>
      </c>
      <c r="H313">
        <v>0</v>
      </c>
      <c r="I313" t="s">
        <v>43</v>
      </c>
      <c r="J313" t="str">
        <f>""</f>
        <v/>
      </c>
    </row>
    <row r="314" spans="1:10" ht="17" x14ac:dyDescent="0.2">
      <c r="A314">
        <v>2022</v>
      </c>
      <c r="B314">
        <v>315</v>
      </c>
      <c r="C314" s="1">
        <v>44733</v>
      </c>
      <c r="D314">
        <v>176.7</v>
      </c>
      <c r="E314" t="s">
        <v>46</v>
      </c>
      <c r="F314" s="2" t="s">
        <v>476</v>
      </c>
      <c r="G314" t="s">
        <v>43</v>
      </c>
      <c r="H314">
        <v>0</v>
      </c>
      <c r="I314" t="s">
        <v>43</v>
      </c>
      <c r="J314" t="str">
        <f>""</f>
        <v/>
      </c>
    </row>
    <row r="315" spans="1:10" ht="17" x14ac:dyDescent="0.2">
      <c r="A315">
        <v>2022</v>
      </c>
      <c r="B315">
        <v>316</v>
      </c>
      <c r="C315" s="1">
        <v>44733</v>
      </c>
      <c r="D315">
        <v>56.56</v>
      </c>
      <c r="E315" t="s">
        <v>46</v>
      </c>
      <c r="F315" s="2" t="s">
        <v>476</v>
      </c>
      <c r="G315" t="s">
        <v>43</v>
      </c>
      <c r="H315">
        <v>0</v>
      </c>
      <c r="I315" t="s">
        <v>43</v>
      </c>
      <c r="J315" t="str">
        <f>""</f>
        <v/>
      </c>
    </row>
    <row r="316" spans="1:10" ht="17" x14ac:dyDescent="0.2">
      <c r="A316">
        <v>2022</v>
      </c>
      <c r="B316">
        <v>317</v>
      </c>
      <c r="C316" s="1">
        <v>44733</v>
      </c>
      <c r="D316">
        <v>92.91</v>
      </c>
      <c r="E316" t="s">
        <v>46</v>
      </c>
      <c r="F316" s="2" t="s">
        <v>476</v>
      </c>
      <c r="G316" t="s">
        <v>43</v>
      </c>
      <c r="H316">
        <v>0</v>
      </c>
      <c r="I316" t="s">
        <v>43</v>
      </c>
      <c r="J316" t="str">
        <f>""</f>
        <v/>
      </c>
    </row>
    <row r="317" spans="1:10" ht="17" x14ac:dyDescent="0.2">
      <c r="A317">
        <v>2022</v>
      </c>
      <c r="B317">
        <v>318</v>
      </c>
      <c r="C317" s="1">
        <v>44733</v>
      </c>
      <c r="D317">
        <v>81.12</v>
      </c>
      <c r="E317" t="s">
        <v>46</v>
      </c>
      <c r="F317" s="2" t="s">
        <v>476</v>
      </c>
      <c r="G317" t="s">
        <v>43</v>
      </c>
      <c r="H317">
        <v>0</v>
      </c>
      <c r="I317" t="s">
        <v>43</v>
      </c>
      <c r="J317" t="str">
        <f>""</f>
        <v/>
      </c>
    </row>
    <row r="318" spans="1:10" ht="17" x14ac:dyDescent="0.2">
      <c r="A318">
        <v>2022</v>
      </c>
      <c r="B318">
        <v>319</v>
      </c>
      <c r="C318" s="1">
        <v>44733</v>
      </c>
      <c r="D318">
        <v>396.75</v>
      </c>
      <c r="E318" t="s">
        <v>46</v>
      </c>
      <c r="F318" s="2" t="s">
        <v>477</v>
      </c>
      <c r="G318" t="s">
        <v>43</v>
      </c>
      <c r="H318">
        <v>0</v>
      </c>
      <c r="I318" t="s">
        <v>43</v>
      </c>
      <c r="J318" t="str">
        <f>""</f>
        <v/>
      </c>
    </row>
    <row r="319" spans="1:10" ht="17" x14ac:dyDescent="0.2">
      <c r="A319">
        <v>2022</v>
      </c>
      <c r="B319">
        <v>320</v>
      </c>
      <c r="C319" s="1">
        <v>44733</v>
      </c>
      <c r="D319">
        <v>1218.5899999999999</v>
      </c>
      <c r="E319" t="s">
        <v>46</v>
      </c>
      <c r="F319" s="2" t="s">
        <v>478</v>
      </c>
      <c r="G319" t="s">
        <v>43</v>
      </c>
      <c r="H319">
        <v>0</v>
      </c>
      <c r="I319" t="s">
        <v>43</v>
      </c>
      <c r="J319" t="str">
        <f>""</f>
        <v/>
      </c>
    </row>
    <row r="320" spans="1:10" ht="17" x14ac:dyDescent="0.2">
      <c r="A320">
        <v>2022</v>
      </c>
      <c r="B320">
        <v>321</v>
      </c>
      <c r="C320" s="1">
        <v>44733</v>
      </c>
      <c r="D320">
        <v>14041.49</v>
      </c>
      <c r="E320" t="s">
        <v>46</v>
      </c>
      <c r="F320" s="2" t="s">
        <v>479</v>
      </c>
      <c r="G320" t="s">
        <v>43</v>
      </c>
      <c r="H320">
        <v>0</v>
      </c>
      <c r="I320" t="s">
        <v>43</v>
      </c>
      <c r="J320" t="str">
        <f>""</f>
        <v/>
      </c>
    </row>
    <row r="321" spans="1:10" ht="17" x14ac:dyDescent="0.2">
      <c r="A321">
        <v>2022</v>
      </c>
      <c r="B321">
        <v>322</v>
      </c>
      <c r="C321" s="1">
        <v>44733</v>
      </c>
      <c r="D321">
        <v>14344.61</v>
      </c>
      <c r="E321" t="s">
        <v>480</v>
      </c>
      <c r="F321" s="2" t="s">
        <v>481</v>
      </c>
      <c r="G321" t="s">
        <v>43</v>
      </c>
      <c r="H321">
        <v>0</v>
      </c>
      <c r="I321" t="s">
        <v>43</v>
      </c>
      <c r="J321" t="str">
        <f>""</f>
        <v/>
      </c>
    </row>
    <row r="322" spans="1:10" ht="17" x14ac:dyDescent="0.2">
      <c r="A322">
        <v>2022</v>
      </c>
      <c r="B322">
        <v>323</v>
      </c>
      <c r="C322" s="1">
        <v>44733</v>
      </c>
      <c r="D322">
        <v>20</v>
      </c>
      <c r="E322" t="s">
        <v>139</v>
      </c>
      <c r="F322" s="2" t="s">
        <v>482</v>
      </c>
      <c r="G322" t="s">
        <v>43</v>
      </c>
      <c r="H322">
        <v>0</v>
      </c>
      <c r="I322" t="s">
        <v>43</v>
      </c>
      <c r="J322" t="str">
        <f>""</f>
        <v/>
      </c>
    </row>
    <row r="323" spans="1:10" ht="17" x14ac:dyDescent="0.2">
      <c r="A323">
        <v>2022</v>
      </c>
      <c r="B323">
        <v>324</v>
      </c>
      <c r="C323" s="1">
        <v>44733</v>
      </c>
      <c r="D323">
        <v>28.69</v>
      </c>
      <c r="E323" t="s">
        <v>139</v>
      </c>
      <c r="F323" s="2" t="s">
        <v>482</v>
      </c>
      <c r="G323" t="s">
        <v>43</v>
      </c>
      <c r="H323">
        <v>0</v>
      </c>
      <c r="I323" t="s">
        <v>43</v>
      </c>
      <c r="J323" t="str">
        <f>""</f>
        <v/>
      </c>
    </row>
    <row r="324" spans="1:10" s="5" customFormat="1" ht="34" x14ac:dyDescent="0.2">
      <c r="A324" s="5">
        <v>2022</v>
      </c>
      <c r="B324" s="5">
        <v>325</v>
      </c>
      <c r="C324" s="6">
        <v>44733</v>
      </c>
      <c r="D324" s="5">
        <v>116.76</v>
      </c>
      <c r="E324" s="5" t="s">
        <v>51</v>
      </c>
      <c r="F324" s="3" t="s">
        <v>483</v>
      </c>
      <c r="G324" s="5" t="s">
        <v>43</v>
      </c>
      <c r="H324" s="5">
        <v>0</v>
      </c>
      <c r="I324" s="5" t="s">
        <v>43</v>
      </c>
      <c r="J324" s="5" t="str">
        <f>"94119000480"</f>
        <v>94119000480</v>
      </c>
    </row>
    <row r="325" spans="1:10" ht="17" x14ac:dyDescent="0.2">
      <c r="A325">
        <v>2022</v>
      </c>
      <c r="B325">
        <v>326</v>
      </c>
      <c r="C325" s="1">
        <v>44763</v>
      </c>
      <c r="D325">
        <v>5329</v>
      </c>
      <c r="E325" t="s">
        <v>53</v>
      </c>
      <c r="F325" s="2" t="s">
        <v>484</v>
      </c>
      <c r="G325" t="s">
        <v>43</v>
      </c>
      <c r="H325">
        <v>0</v>
      </c>
      <c r="I325" t="s">
        <v>43</v>
      </c>
      <c r="J325" t="str">
        <f>"GZZBNR59H04D612R"</f>
        <v>GZZBNR59H04D612R</v>
      </c>
    </row>
    <row r="326" spans="1:10" ht="17" x14ac:dyDescent="0.2">
      <c r="A326">
        <v>2022</v>
      </c>
      <c r="B326">
        <v>327</v>
      </c>
      <c r="C326" s="1">
        <v>44763</v>
      </c>
      <c r="D326">
        <v>70677</v>
      </c>
      <c r="E326" t="s">
        <v>55</v>
      </c>
      <c r="F326" s="2" t="s">
        <v>485</v>
      </c>
      <c r="G326" t="s">
        <v>43</v>
      </c>
      <c r="H326">
        <v>0</v>
      </c>
      <c r="I326" t="s">
        <v>43</v>
      </c>
      <c r="J326" t="str">
        <f>""</f>
        <v/>
      </c>
    </row>
    <row r="327" spans="1:10" ht="17" x14ac:dyDescent="0.2">
      <c r="A327">
        <v>2022</v>
      </c>
      <c r="B327">
        <v>328</v>
      </c>
      <c r="C327" s="1">
        <v>44733</v>
      </c>
      <c r="D327">
        <v>360</v>
      </c>
      <c r="E327" t="s">
        <v>270</v>
      </c>
      <c r="F327" s="2" t="s">
        <v>486</v>
      </c>
      <c r="G327" t="s">
        <v>272</v>
      </c>
      <c r="H327">
        <v>0</v>
      </c>
      <c r="I327" t="s">
        <v>273</v>
      </c>
      <c r="J327" t="str">
        <f>""</f>
        <v/>
      </c>
    </row>
    <row r="328" spans="1:10" ht="17" x14ac:dyDescent="0.2">
      <c r="A328">
        <v>2022</v>
      </c>
      <c r="B328">
        <v>329</v>
      </c>
      <c r="C328" s="1">
        <v>44733</v>
      </c>
      <c r="D328">
        <v>321.2</v>
      </c>
      <c r="E328" t="s">
        <v>67</v>
      </c>
      <c r="F328" s="2" t="s">
        <v>487</v>
      </c>
      <c r="G328" t="s">
        <v>43</v>
      </c>
      <c r="H328">
        <v>0</v>
      </c>
      <c r="I328" t="s">
        <v>43</v>
      </c>
      <c r="J328" t="str">
        <f>"BRNCRL70S22A390H"</f>
        <v>BRNCRL70S22A390H</v>
      </c>
    </row>
    <row r="329" spans="1:10" ht="17" x14ac:dyDescent="0.2">
      <c r="A329">
        <v>2022</v>
      </c>
      <c r="B329">
        <v>330</v>
      </c>
      <c r="C329" s="1">
        <v>44734</v>
      </c>
      <c r="D329">
        <v>700</v>
      </c>
      <c r="E329" t="s">
        <v>488</v>
      </c>
      <c r="F329" s="2" t="s">
        <v>489</v>
      </c>
      <c r="G329" t="s">
        <v>490</v>
      </c>
      <c r="H329">
        <v>0</v>
      </c>
      <c r="I329" t="s">
        <v>491</v>
      </c>
      <c r="J329" t="str">
        <f>""</f>
        <v/>
      </c>
    </row>
    <row r="330" spans="1:10" ht="17" x14ac:dyDescent="0.2">
      <c r="A330">
        <v>2022</v>
      </c>
      <c r="B330">
        <v>331</v>
      </c>
      <c r="C330" s="1">
        <v>44735</v>
      </c>
      <c r="D330">
        <v>3212</v>
      </c>
      <c r="E330" t="s">
        <v>111</v>
      </c>
      <c r="F330" s="2" t="s">
        <v>492</v>
      </c>
      <c r="G330" t="s">
        <v>113</v>
      </c>
      <c r="H330">
        <v>143</v>
      </c>
      <c r="I330" t="s">
        <v>20</v>
      </c>
      <c r="J330" t="str">
        <f>"04472901000"</f>
        <v>04472901000</v>
      </c>
    </row>
    <row r="331" spans="1:10" ht="17" x14ac:dyDescent="0.2">
      <c r="A331">
        <v>2022</v>
      </c>
      <c r="B331">
        <v>332</v>
      </c>
      <c r="C331" s="1">
        <v>44735</v>
      </c>
      <c r="D331">
        <v>34</v>
      </c>
      <c r="E331" t="s">
        <v>21</v>
      </c>
      <c r="F331" s="2" t="s">
        <v>493</v>
      </c>
      <c r="G331" t="s">
        <v>23</v>
      </c>
      <c r="H331">
        <v>143</v>
      </c>
      <c r="I331" t="s">
        <v>24</v>
      </c>
      <c r="J331" t="str">
        <f>"10191231009"</f>
        <v>10191231009</v>
      </c>
    </row>
    <row r="332" spans="1:10" ht="17" x14ac:dyDescent="0.2">
      <c r="A332">
        <v>2022</v>
      </c>
      <c r="B332">
        <v>333</v>
      </c>
      <c r="C332" t="s">
        <v>494</v>
      </c>
      <c r="D332">
        <v>0</v>
      </c>
      <c r="E332" t="s">
        <v>190</v>
      </c>
      <c r="F332" s="2" t="s">
        <v>495</v>
      </c>
      <c r="G332" t="s">
        <v>43</v>
      </c>
      <c r="H332">
        <v>0</v>
      </c>
      <c r="I332" t="s">
        <v>43</v>
      </c>
      <c r="J332" t="str">
        <f>""</f>
        <v/>
      </c>
    </row>
    <row r="333" spans="1:10" ht="17" x14ac:dyDescent="0.2">
      <c r="A333">
        <v>2022</v>
      </c>
      <c r="B333">
        <v>334</v>
      </c>
      <c r="C333" s="1">
        <v>44742</v>
      </c>
      <c r="D333">
        <v>135.5</v>
      </c>
      <c r="E333" t="s">
        <v>67</v>
      </c>
      <c r="F333" s="2" t="s">
        <v>496</v>
      </c>
      <c r="G333" t="s">
        <v>43</v>
      </c>
      <c r="H333">
        <v>0</v>
      </c>
      <c r="I333" t="s">
        <v>43</v>
      </c>
      <c r="J333" t="str">
        <f>"BRNCRL70S22A390H"</f>
        <v>BRNCRL70S22A390H</v>
      </c>
    </row>
    <row r="334" spans="1:10" ht="17" x14ac:dyDescent="0.2">
      <c r="A334">
        <v>2022</v>
      </c>
      <c r="B334">
        <v>335</v>
      </c>
      <c r="C334" s="1">
        <v>44742</v>
      </c>
      <c r="D334">
        <v>55.8</v>
      </c>
      <c r="E334" t="s">
        <v>292</v>
      </c>
      <c r="F334" s="2" t="s">
        <v>497</v>
      </c>
      <c r="G334" t="s">
        <v>43</v>
      </c>
      <c r="H334">
        <v>0</v>
      </c>
      <c r="I334" t="s">
        <v>43</v>
      </c>
      <c r="J334" t="str">
        <f>""</f>
        <v/>
      </c>
    </row>
    <row r="335" spans="1:10" ht="17" x14ac:dyDescent="0.2">
      <c r="A335">
        <v>2022</v>
      </c>
      <c r="B335">
        <v>336</v>
      </c>
      <c r="C335" s="1">
        <v>44742</v>
      </c>
      <c r="D335">
        <v>711.94</v>
      </c>
      <c r="E335" t="s">
        <v>498</v>
      </c>
      <c r="F335" s="2" t="s">
        <v>499</v>
      </c>
      <c r="G335" t="s">
        <v>43</v>
      </c>
      <c r="H335">
        <v>0</v>
      </c>
      <c r="I335" t="s">
        <v>43</v>
      </c>
      <c r="J335" t="str">
        <f>""</f>
        <v/>
      </c>
    </row>
    <row r="336" spans="1:10" ht="17" x14ac:dyDescent="0.2">
      <c r="A336">
        <v>2022</v>
      </c>
      <c r="B336">
        <v>337</v>
      </c>
      <c r="C336" s="1">
        <v>44742</v>
      </c>
      <c r="D336">
        <v>74.27</v>
      </c>
      <c r="E336" t="s">
        <v>498</v>
      </c>
      <c r="F336" s="2" t="s">
        <v>500</v>
      </c>
      <c r="G336" t="s">
        <v>43</v>
      </c>
      <c r="H336">
        <v>0</v>
      </c>
      <c r="I336" t="s">
        <v>43</v>
      </c>
      <c r="J336" t="str">
        <f>""</f>
        <v/>
      </c>
    </row>
    <row r="337" spans="1:10" ht="17" x14ac:dyDescent="0.2">
      <c r="A337">
        <v>2022</v>
      </c>
      <c r="B337">
        <v>338</v>
      </c>
      <c r="C337" s="1">
        <v>44742</v>
      </c>
      <c r="D337">
        <v>29.2</v>
      </c>
      <c r="E337" t="s">
        <v>53</v>
      </c>
      <c r="F337" s="2" t="s">
        <v>501</v>
      </c>
      <c r="G337" t="s">
        <v>43</v>
      </c>
      <c r="H337">
        <v>0</v>
      </c>
      <c r="I337" t="s">
        <v>43</v>
      </c>
      <c r="J337" t="str">
        <f>"GZZBNR59H04D612R"</f>
        <v>GZZBNR59H04D612R</v>
      </c>
    </row>
    <row r="338" spans="1:10" ht="17" x14ac:dyDescent="0.2">
      <c r="A338">
        <v>2022</v>
      </c>
      <c r="B338">
        <v>339</v>
      </c>
      <c r="C338" s="1">
        <v>44742</v>
      </c>
      <c r="D338">
        <v>6.2</v>
      </c>
      <c r="E338" t="s">
        <v>53</v>
      </c>
      <c r="F338" s="2" t="s">
        <v>502</v>
      </c>
      <c r="G338" t="s">
        <v>43</v>
      </c>
      <c r="H338">
        <v>0</v>
      </c>
      <c r="I338" t="s">
        <v>43</v>
      </c>
      <c r="J338" t="str">
        <f>"GZZBNR59H04D612R"</f>
        <v>GZZBNR59H04D612R</v>
      </c>
    </row>
    <row r="339" spans="1:10" ht="17" x14ac:dyDescent="0.2">
      <c r="A339">
        <v>2022</v>
      </c>
      <c r="B339">
        <v>340</v>
      </c>
      <c r="C339" s="1">
        <v>44742</v>
      </c>
      <c r="D339">
        <v>1007.54</v>
      </c>
      <c r="E339" t="s">
        <v>210</v>
      </c>
      <c r="F339" s="2" t="s">
        <v>503</v>
      </c>
      <c r="G339" t="s">
        <v>43</v>
      </c>
      <c r="H339">
        <v>0</v>
      </c>
      <c r="I339" t="s">
        <v>43</v>
      </c>
      <c r="J339" t="str">
        <f>""</f>
        <v/>
      </c>
    </row>
    <row r="340" spans="1:10" ht="17" x14ac:dyDescent="0.2">
      <c r="A340">
        <v>2022</v>
      </c>
      <c r="B340">
        <v>341</v>
      </c>
      <c r="C340" s="1">
        <v>44742</v>
      </c>
      <c r="D340">
        <v>299.85000000000002</v>
      </c>
      <c r="E340" t="s">
        <v>504</v>
      </c>
      <c r="F340" s="2" t="s">
        <v>505</v>
      </c>
      <c r="G340" t="s">
        <v>43</v>
      </c>
      <c r="H340">
        <v>0</v>
      </c>
      <c r="I340" t="s">
        <v>43</v>
      </c>
      <c r="J340" t="str">
        <f>""</f>
        <v/>
      </c>
    </row>
    <row r="341" spans="1:10" ht="17" x14ac:dyDescent="0.2">
      <c r="A341">
        <v>2022</v>
      </c>
      <c r="B341">
        <v>342</v>
      </c>
      <c r="C341" s="1">
        <v>44742</v>
      </c>
      <c r="D341">
        <v>55</v>
      </c>
      <c r="E341" t="s">
        <v>504</v>
      </c>
      <c r="F341" s="2" t="s">
        <v>506</v>
      </c>
      <c r="G341" t="s">
        <v>43</v>
      </c>
      <c r="H341">
        <v>0</v>
      </c>
      <c r="I341" t="s">
        <v>43</v>
      </c>
      <c r="J341" t="str">
        <f>""</f>
        <v/>
      </c>
    </row>
    <row r="342" spans="1:10" ht="17" x14ac:dyDescent="0.2">
      <c r="A342">
        <v>2022</v>
      </c>
      <c r="B342">
        <v>343</v>
      </c>
      <c r="C342" s="1">
        <v>44769</v>
      </c>
      <c r="D342">
        <v>56.4</v>
      </c>
      <c r="E342" t="s">
        <v>507</v>
      </c>
      <c r="F342" s="2" t="s">
        <v>508</v>
      </c>
      <c r="G342" t="s">
        <v>43</v>
      </c>
      <c r="H342">
        <v>0</v>
      </c>
      <c r="I342" t="s">
        <v>43</v>
      </c>
      <c r="J342" t="str">
        <f>""</f>
        <v/>
      </c>
    </row>
    <row r="343" spans="1:10" ht="17" x14ac:dyDescent="0.2">
      <c r="A343">
        <v>2022</v>
      </c>
      <c r="B343">
        <v>344</v>
      </c>
      <c r="C343" s="1">
        <v>44742</v>
      </c>
      <c r="D343">
        <v>63.5</v>
      </c>
      <c r="E343" t="s">
        <v>509</v>
      </c>
      <c r="F343" s="2" t="s">
        <v>510</v>
      </c>
      <c r="G343" t="s">
        <v>43</v>
      </c>
      <c r="H343">
        <v>0</v>
      </c>
      <c r="I343" t="s">
        <v>43</v>
      </c>
      <c r="J343" t="str">
        <f>""</f>
        <v/>
      </c>
    </row>
    <row r="344" spans="1:10" ht="17" x14ac:dyDescent="0.2">
      <c r="A344">
        <v>2022</v>
      </c>
      <c r="B344">
        <v>345</v>
      </c>
      <c r="C344" s="1">
        <v>44746</v>
      </c>
      <c r="D344">
        <v>5105.13</v>
      </c>
      <c r="E344" t="s">
        <v>41</v>
      </c>
      <c r="F344" s="2" t="s">
        <v>511</v>
      </c>
      <c r="G344" t="s">
        <v>43</v>
      </c>
      <c r="H344">
        <v>0</v>
      </c>
      <c r="I344" t="s">
        <v>43</v>
      </c>
      <c r="J344" t="str">
        <f>"02118311006"</f>
        <v>02118311006</v>
      </c>
    </row>
    <row r="345" spans="1:10" ht="17" x14ac:dyDescent="0.2">
      <c r="A345">
        <v>2022</v>
      </c>
      <c r="B345">
        <v>346</v>
      </c>
      <c r="C345" s="1">
        <v>44746</v>
      </c>
      <c r="D345">
        <v>882.6</v>
      </c>
      <c r="E345" t="s">
        <v>41</v>
      </c>
      <c r="F345" s="2" t="s">
        <v>512</v>
      </c>
      <c r="G345" t="s">
        <v>43</v>
      </c>
      <c r="H345">
        <v>0</v>
      </c>
      <c r="I345" t="s">
        <v>43</v>
      </c>
      <c r="J345" t="str">
        <f>"02118311006"</f>
        <v>02118311006</v>
      </c>
    </row>
    <row r="346" spans="1:10" ht="17" x14ac:dyDescent="0.2">
      <c r="A346">
        <v>2022</v>
      </c>
      <c r="B346">
        <v>347</v>
      </c>
      <c r="C346" s="1">
        <v>44747</v>
      </c>
      <c r="D346">
        <v>299.85000000000002</v>
      </c>
      <c r="E346" t="s">
        <v>504</v>
      </c>
      <c r="F346" s="2" t="s">
        <v>513</v>
      </c>
      <c r="G346" t="s">
        <v>43</v>
      </c>
      <c r="H346">
        <v>0</v>
      </c>
      <c r="I346" t="s">
        <v>43</v>
      </c>
      <c r="J346" t="str">
        <f>""</f>
        <v/>
      </c>
    </row>
    <row r="347" spans="1:10" ht="17" x14ac:dyDescent="0.2">
      <c r="A347">
        <v>2022</v>
      </c>
      <c r="B347">
        <v>348</v>
      </c>
      <c r="C347" s="1">
        <v>44747</v>
      </c>
      <c r="D347">
        <v>55</v>
      </c>
      <c r="E347" t="s">
        <v>504</v>
      </c>
      <c r="F347" s="2" t="s">
        <v>514</v>
      </c>
      <c r="G347" t="s">
        <v>43</v>
      </c>
      <c r="H347">
        <v>0</v>
      </c>
      <c r="I347" t="s">
        <v>43</v>
      </c>
      <c r="J347" t="str">
        <f>""</f>
        <v/>
      </c>
    </row>
    <row r="348" spans="1:10" ht="17" x14ac:dyDescent="0.2">
      <c r="A348">
        <v>2022</v>
      </c>
      <c r="B348">
        <v>349</v>
      </c>
      <c r="C348" s="1">
        <v>44750</v>
      </c>
      <c r="D348">
        <v>2.0699999999999998</v>
      </c>
      <c r="E348" t="s">
        <v>133</v>
      </c>
      <c r="F348" s="2" t="s">
        <v>515</v>
      </c>
      <c r="G348" t="s">
        <v>135</v>
      </c>
      <c r="H348">
        <v>0</v>
      </c>
      <c r="I348" t="s">
        <v>43</v>
      </c>
      <c r="J348" t="str">
        <f>"09771701001"</f>
        <v>09771701001</v>
      </c>
    </row>
    <row r="349" spans="1:10" ht="17" x14ac:dyDescent="0.2">
      <c r="A349">
        <v>2022</v>
      </c>
      <c r="B349">
        <v>350</v>
      </c>
      <c r="C349" s="1">
        <v>44750</v>
      </c>
      <c r="D349">
        <v>54.35</v>
      </c>
      <c r="E349" t="s">
        <v>136</v>
      </c>
      <c r="F349" s="2" t="s">
        <v>516</v>
      </c>
      <c r="G349" t="s">
        <v>138</v>
      </c>
      <c r="H349">
        <v>159</v>
      </c>
      <c r="I349" t="s">
        <v>20</v>
      </c>
      <c r="J349" t="str">
        <f>"07516911000"</f>
        <v>07516911000</v>
      </c>
    </row>
    <row r="350" spans="1:10" ht="17" x14ac:dyDescent="0.2">
      <c r="A350">
        <v>2022</v>
      </c>
      <c r="B350">
        <v>351</v>
      </c>
      <c r="C350" s="1">
        <v>44750</v>
      </c>
      <c r="D350">
        <v>1</v>
      </c>
      <c r="E350" t="s">
        <v>139</v>
      </c>
      <c r="F350" s="2" t="s">
        <v>517</v>
      </c>
      <c r="G350" t="s">
        <v>43</v>
      </c>
      <c r="H350">
        <v>0</v>
      </c>
      <c r="I350" t="s">
        <v>43</v>
      </c>
      <c r="J350" t="str">
        <f>""</f>
        <v/>
      </c>
    </row>
    <row r="351" spans="1:10" ht="17" x14ac:dyDescent="0.2">
      <c r="A351">
        <v>2022</v>
      </c>
      <c r="B351">
        <v>352</v>
      </c>
      <c r="C351" s="1">
        <v>44749</v>
      </c>
      <c r="D351">
        <v>1082.27</v>
      </c>
      <c r="E351" t="s">
        <v>67</v>
      </c>
      <c r="F351" s="2" t="s">
        <v>518</v>
      </c>
      <c r="G351" t="s">
        <v>43</v>
      </c>
      <c r="H351">
        <v>0</v>
      </c>
      <c r="I351" t="s">
        <v>43</v>
      </c>
      <c r="J351" t="str">
        <f>"BRNCRL70S22A390H"</f>
        <v>BRNCRL70S22A390H</v>
      </c>
    </row>
    <row r="352" spans="1:10" ht="17" x14ac:dyDescent="0.2">
      <c r="A352">
        <v>2022</v>
      </c>
      <c r="B352">
        <v>353</v>
      </c>
      <c r="C352" s="1">
        <v>44750</v>
      </c>
      <c r="D352">
        <v>158.87</v>
      </c>
      <c r="E352" t="s">
        <v>190</v>
      </c>
      <c r="F352" s="2" t="s">
        <v>519</v>
      </c>
      <c r="G352" t="s">
        <v>43</v>
      </c>
      <c r="H352">
        <v>0</v>
      </c>
      <c r="I352" t="s">
        <v>43</v>
      </c>
      <c r="J352" t="str">
        <f>""</f>
        <v/>
      </c>
    </row>
    <row r="353" spans="1:10" ht="17" x14ac:dyDescent="0.2">
      <c r="A353">
        <v>2022</v>
      </c>
      <c r="B353">
        <v>354</v>
      </c>
      <c r="C353" s="1">
        <v>44750</v>
      </c>
      <c r="D353">
        <v>285</v>
      </c>
      <c r="E353" t="s">
        <v>29</v>
      </c>
      <c r="F353" s="2" t="s">
        <v>520</v>
      </c>
      <c r="G353" t="s">
        <v>31</v>
      </c>
      <c r="H353">
        <v>10135</v>
      </c>
      <c r="I353" t="s">
        <v>32</v>
      </c>
      <c r="J353" t="str">
        <f>"06714021000"</f>
        <v>06714021000</v>
      </c>
    </row>
    <row r="354" spans="1:10" ht="17" x14ac:dyDescent="0.2">
      <c r="A354">
        <v>2022</v>
      </c>
      <c r="B354">
        <v>355</v>
      </c>
      <c r="C354" s="1">
        <v>44750</v>
      </c>
      <c r="D354">
        <v>484.4</v>
      </c>
      <c r="E354" t="s">
        <v>17</v>
      </c>
      <c r="F354" s="2" t="s">
        <v>521</v>
      </c>
      <c r="G354" t="s">
        <v>19</v>
      </c>
      <c r="H354">
        <v>0</v>
      </c>
      <c r="I354" t="s">
        <v>20</v>
      </c>
      <c r="J354" t="str">
        <f>"08639941007"</f>
        <v>08639941007</v>
      </c>
    </row>
    <row r="355" spans="1:10" ht="17" x14ac:dyDescent="0.2">
      <c r="A355">
        <v>2022</v>
      </c>
      <c r="B355">
        <v>356</v>
      </c>
      <c r="C355" s="1">
        <v>44750</v>
      </c>
      <c r="D355">
        <v>112.36</v>
      </c>
      <c r="E355" t="s">
        <v>33</v>
      </c>
      <c r="F355" s="2" t="s">
        <v>522</v>
      </c>
      <c r="G355" t="s">
        <v>35</v>
      </c>
      <c r="H355">
        <v>20063</v>
      </c>
      <c r="I355" t="s">
        <v>36</v>
      </c>
      <c r="J355" t="str">
        <f>"02973040963"</f>
        <v>02973040963</v>
      </c>
    </row>
    <row r="356" spans="1:10" ht="17" x14ac:dyDescent="0.2">
      <c r="A356">
        <v>2022</v>
      </c>
      <c r="B356">
        <v>357</v>
      </c>
      <c r="C356" s="1">
        <v>44750</v>
      </c>
      <c r="D356">
        <v>50</v>
      </c>
      <c r="E356" t="s">
        <v>523</v>
      </c>
      <c r="F356" s="2" t="s">
        <v>524</v>
      </c>
      <c r="G356" t="s">
        <v>525</v>
      </c>
      <c r="H356">
        <v>35126</v>
      </c>
      <c r="I356" t="s">
        <v>526</v>
      </c>
      <c r="J356" t="str">
        <f>"02402880286"</f>
        <v>02402880286</v>
      </c>
    </row>
    <row r="357" spans="1:10" ht="17" x14ac:dyDescent="0.2">
      <c r="A357">
        <v>2022</v>
      </c>
      <c r="B357">
        <v>358</v>
      </c>
      <c r="C357" s="1">
        <v>44750</v>
      </c>
      <c r="D357">
        <v>95.4</v>
      </c>
      <c r="E357" t="s">
        <v>62</v>
      </c>
      <c r="F357" s="2" t="s">
        <v>527</v>
      </c>
      <c r="G357" t="s">
        <v>64</v>
      </c>
      <c r="H357">
        <v>20158</v>
      </c>
      <c r="I357" t="s">
        <v>65</v>
      </c>
      <c r="J357" t="str">
        <f>"01699520159"</f>
        <v>01699520159</v>
      </c>
    </row>
    <row r="358" spans="1:10" ht="17" x14ac:dyDescent="0.2">
      <c r="A358">
        <v>2022</v>
      </c>
      <c r="B358">
        <v>358</v>
      </c>
      <c r="C358" s="1">
        <v>44750</v>
      </c>
      <c r="D358">
        <v>4.5999999999999996</v>
      </c>
      <c r="E358" t="s">
        <v>62</v>
      </c>
      <c r="F358" s="2" t="s">
        <v>61</v>
      </c>
      <c r="G358" t="s">
        <v>64</v>
      </c>
      <c r="H358">
        <v>20158</v>
      </c>
      <c r="I358" t="s">
        <v>65</v>
      </c>
      <c r="J358" t="str">
        <f>"01699520159"</f>
        <v>01699520159</v>
      </c>
    </row>
    <row r="359" spans="1:10" ht="17" x14ac:dyDescent="0.2">
      <c r="A359">
        <v>2022</v>
      </c>
      <c r="B359">
        <v>359</v>
      </c>
      <c r="C359" s="1">
        <v>44750</v>
      </c>
      <c r="D359">
        <v>2604.88</v>
      </c>
      <c r="E359" t="s">
        <v>528</v>
      </c>
      <c r="F359" s="2" t="s">
        <v>529</v>
      </c>
      <c r="G359" t="s">
        <v>530</v>
      </c>
      <c r="H359">
        <v>55054</v>
      </c>
      <c r="I359" t="s">
        <v>531</v>
      </c>
      <c r="J359" t="str">
        <f>"00558330460"</f>
        <v>00558330460</v>
      </c>
    </row>
    <row r="360" spans="1:10" ht="17" x14ac:dyDescent="0.2">
      <c r="A360">
        <v>2022</v>
      </c>
      <c r="B360">
        <v>359</v>
      </c>
      <c r="C360" s="1">
        <v>44750</v>
      </c>
      <c r="D360">
        <v>487.44</v>
      </c>
      <c r="E360" t="s">
        <v>528</v>
      </c>
      <c r="F360" s="2" t="s">
        <v>61</v>
      </c>
      <c r="G360" t="s">
        <v>530</v>
      </c>
      <c r="H360">
        <v>55054</v>
      </c>
      <c r="I360" t="s">
        <v>531</v>
      </c>
      <c r="J360" t="str">
        <f>"00558330460"</f>
        <v>00558330460</v>
      </c>
    </row>
    <row r="361" spans="1:10" ht="17" x14ac:dyDescent="0.2">
      <c r="A361">
        <v>2022</v>
      </c>
      <c r="B361">
        <v>360</v>
      </c>
      <c r="C361" s="1">
        <v>44754</v>
      </c>
      <c r="D361">
        <v>120</v>
      </c>
      <c r="E361" t="s">
        <v>46</v>
      </c>
      <c r="F361" s="2" t="s">
        <v>532</v>
      </c>
      <c r="G361" t="s">
        <v>43</v>
      </c>
      <c r="H361">
        <v>0</v>
      </c>
      <c r="I361" t="s">
        <v>43</v>
      </c>
      <c r="J361" t="str">
        <f>""</f>
        <v/>
      </c>
    </row>
    <row r="362" spans="1:10" ht="17" x14ac:dyDescent="0.2">
      <c r="A362">
        <v>2022</v>
      </c>
      <c r="B362">
        <v>361</v>
      </c>
      <c r="C362" s="1">
        <v>44756</v>
      </c>
      <c r="D362">
        <v>125.4</v>
      </c>
      <c r="E362" t="s">
        <v>533</v>
      </c>
      <c r="F362" s="2" t="s">
        <v>534</v>
      </c>
      <c r="G362" t="s">
        <v>43</v>
      </c>
      <c r="H362">
        <v>0</v>
      </c>
      <c r="I362" t="s">
        <v>43</v>
      </c>
      <c r="J362" t="str">
        <f>""</f>
        <v/>
      </c>
    </row>
    <row r="363" spans="1:10" ht="17" x14ac:dyDescent="0.2">
      <c r="A363">
        <v>2022</v>
      </c>
      <c r="B363">
        <v>362</v>
      </c>
      <c r="C363" s="1">
        <v>44756</v>
      </c>
      <c r="D363">
        <v>129.19999999999999</v>
      </c>
      <c r="E363" t="s">
        <v>74</v>
      </c>
      <c r="F363" s="2" t="s">
        <v>535</v>
      </c>
      <c r="G363" t="s">
        <v>43</v>
      </c>
      <c r="H363">
        <v>0</v>
      </c>
      <c r="I363" t="s">
        <v>43</v>
      </c>
      <c r="J363" t="str">
        <f>""</f>
        <v/>
      </c>
    </row>
    <row r="364" spans="1:10" ht="17" x14ac:dyDescent="0.2">
      <c r="A364">
        <v>2022</v>
      </c>
      <c r="B364">
        <v>363</v>
      </c>
      <c r="C364" s="1">
        <v>44756</v>
      </c>
      <c r="D364">
        <v>20</v>
      </c>
      <c r="E364" t="s">
        <v>386</v>
      </c>
      <c r="F364" s="2" t="s">
        <v>536</v>
      </c>
      <c r="G364" t="s">
        <v>43</v>
      </c>
      <c r="H364">
        <v>0</v>
      </c>
      <c r="I364" t="s">
        <v>43</v>
      </c>
      <c r="J364" t="str">
        <f>""</f>
        <v/>
      </c>
    </row>
    <row r="365" spans="1:10" ht="17" x14ac:dyDescent="0.2">
      <c r="A365">
        <v>2022</v>
      </c>
      <c r="B365">
        <v>364</v>
      </c>
      <c r="C365" s="1">
        <v>44756</v>
      </c>
      <c r="D365">
        <v>164</v>
      </c>
      <c r="E365" t="s">
        <v>86</v>
      </c>
      <c r="F365" s="2" t="s">
        <v>537</v>
      </c>
      <c r="G365" t="s">
        <v>43</v>
      </c>
      <c r="H365">
        <v>0</v>
      </c>
      <c r="I365" t="s">
        <v>43</v>
      </c>
      <c r="J365" t="str">
        <f>""</f>
        <v/>
      </c>
    </row>
    <row r="366" spans="1:10" ht="17" x14ac:dyDescent="0.2">
      <c r="A366">
        <v>2022</v>
      </c>
      <c r="B366">
        <v>365</v>
      </c>
      <c r="C366" s="1">
        <v>44756</v>
      </c>
      <c r="D366">
        <v>147.5</v>
      </c>
      <c r="E366" t="s">
        <v>86</v>
      </c>
      <c r="F366" s="2" t="s">
        <v>538</v>
      </c>
      <c r="G366" t="s">
        <v>43</v>
      </c>
      <c r="H366">
        <v>0</v>
      </c>
      <c r="I366" t="s">
        <v>43</v>
      </c>
      <c r="J366" t="str">
        <f>""</f>
        <v/>
      </c>
    </row>
    <row r="367" spans="1:10" ht="17" x14ac:dyDescent="0.2">
      <c r="A367">
        <v>2022</v>
      </c>
      <c r="B367">
        <v>366</v>
      </c>
      <c r="C367" s="1">
        <v>44756</v>
      </c>
      <c r="D367">
        <v>17.5</v>
      </c>
      <c r="E367" t="s">
        <v>86</v>
      </c>
      <c r="F367" s="2" t="s">
        <v>539</v>
      </c>
      <c r="G367" t="s">
        <v>43</v>
      </c>
      <c r="H367">
        <v>0</v>
      </c>
      <c r="I367" t="s">
        <v>43</v>
      </c>
      <c r="J367" t="str">
        <f>""</f>
        <v/>
      </c>
    </row>
    <row r="368" spans="1:10" ht="17" x14ac:dyDescent="0.2">
      <c r="A368">
        <v>2022</v>
      </c>
      <c r="B368">
        <v>367</v>
      </c>
      <c r="C368" s="1">
        <v>44757</v>
      </c>
      <c r="D368">
        <v>838.8</v>
      </c>
      <c r="E368" t="s">
        <v>321</v>
      </c>
      <c r="F368" s="2" t="s">
        <v>540</v>
      </c>
      <c r="G368" t="s">
        <v>323</v>
      </c>
      <c r="H368">
        <v>21052</v>
      </c>
      <c r="I368" t="s">
        <v>324</v>
      </c>
      <c r="J368" t="str">
        <f>"02487230126"</f>
        <v>02487230126</v>
      </c>
    </row>
    <row r="369" spans="1:10" ht="17" x14ac:dyDescent="0.2">
      <c r="A369">
        <v>2022</v>
      </c>
      <c r="B369">
        <v>368</v>
      </c>
      <c r="C369" s="1">
        <v>44757</v>
      </c>
      <c r="D369">
        <v>234.5</v>
      </c>
      <c r="E369" t="s">
        <v>111</v>
      </c>
      <c r="F369" s="2" t="s">
        <v>541</v>
      </c>
      <c r="G369" t="s">
        <v>113</v>
      </c>
      <c r="H369">
        <v>143</v>
      </c>
      <c r="I369" t="s">
        <v>20</v>
      </c>
      <c r="J369" t="str">
        <f>"04472901000"</f>
        <v>04472901000</v>
      </c>
    </row>
    <row r="370" spans="1:10" ht="17" x14ac:dyDescent="0.2">
      <c r="A370">
        <v>2022</v>
      </c>
      <c r="B370">
        <v>369</v>
      </c>
      <c r="C370" s="1">
        <v>44757</v>
      </c>
      <c r="D370">
        <v>239.99</v>
      </c>
      <c r="E370" t="s">
        <v>111</v>
      </c>
      <c r="F370" s="2" t="s">
        <v>542</v>
      </c>
      <c r="G370" t="s">
        <v>113</v>
      </c>
      <c r="H370">
        <v>143</v>
      </c>
      <c r="I370" t="s">
        <v>20</v>
      </c>
      <c r="J370" t="str">
        <f>"04472901000"</f>
        <v>04472901000</v>
      </c>
    </row>
    <row r="371" spans="1:10" ht="17" x14ac:dyDescent="0.2">
      <c r="A371">
        <v>2022</v>
      </c>
      <c r="B371">
        <v>370</v>
      </c>
      <c r="C371" s="1">
        <v>44757</v>
      </c>
      <c r="D371">
        <v>60</v>
      </c>
      <c r="E371" t="s">
        <v>543</v>
      </c>
      <c r="F371" s="2" t="s">
        <v>544</v>
      </c>
      <c r="G371" t="s">
        <v>545</v>
      </c>
      <c r="H371">
        <v>50100</v>
      </c>
      <c r="I371" t="s">
        <v>357</v>
      </c>
      <c r="J371" t="str">
        <f>"05811120483"</f>
        <v>05811120483</v>
      </c>
    </row>
    <row r="372" spans="1:10" ht="17" x14ac:dyDescent="0.2">
      <c r="A372">
        <v>2022</v>
      </c>
      <c r="B372">
        <v>371</v>
      </c>
      <c r="C372" s="1">
        <v>44757</v>
      </c>
      <c r="D372">
        <v>88.29</v>
      </c>
      <c r="E372" t="s">
        <v>546</v>
      </c>
      <c r="F372" s="2" t="s">
        <v>547</v>
      </c>
      <c r="G372" t="s">
        <v>548</v>
      </c>
      <c r="H372">
        <v>50127</v>
      </c>
      <c r="I372" t="s">
        <v>357</v>
      </c>
      <c r="J372" t="str">
        <f>"03659430486"</f>
        <v>03659430486</v>
      </c>
    </row>
    <row r="373" spans="1:10" ht="17" x14ac:dyDescent="0.2">
      <c r="A373">
        <v>2022</v>
      </c>
      <c r="B373">
        <v>372</v>
      </c>
      <c r="C373" s="1">
        <v>44757</v>
      </c>
      <c r="D373">
        <v>34</v>
      </c>
      <c r="E373" t="s">
        <v>21</v>
      </c>
      <c r="F373" s="2" t="s">
        <v>549</v>
      </c>
      <c r="G373" t="s">
        <v>23</v>
      </c>
      <c r="H373">
        <v>143</v>
      </c>
      <c r="I373" t="s">
        <v>24</v>
      </c>
      <c r="J373" t="str">
        <f>"10191231009"</f>
        <v>10191231009</v>
      </c>
    </row>
    <row r="374" spans="1:10" ht="17" x14ac:dyDescent="0.2">
      <c r="A374">
        <v>2022</v>
      </c>
      <c r="B374">
        <v>373</v>
      </c>
      <c r="C374" s="1">
        <v>44757</v>
      </c>
      <c r="D374">
        <v>152.84</v>
      </c>
      <c r="E374" t="s">
        <v>166</v>
      </c>
      <c r="F374" s="2" t="s">
        <v>550</v>
      </c>
      <c r="G374" t="s">
        <v>168</v>
      </c>
      <c r="H374">
        <v>20123</v>
      </c>
      <c r="I374" t="s">
        <v>169</v>
      </c>
      <c r="J374" t="str">
        <f>"00488410010"</f>
        <v>00488410010</v>
      </c>
    </row>
    <row r="375" spans="1:10" ht="17" x14ac:dyDescent="0.2">
      <c r="A375">
        <v>2022</v>
      </c>
      <c r="B375">
        <v>374</v>
      </c>
      <c r="C375" s="1">
        <v>44757</v>
      </c>
      <c r="D375">
        <v>644.79</v>
      </c>
      <c r="E375" t="s">
        <v>166</v>
      </c>
      <c r="F375" s="2" t="s">
        <v>551</v>
      </c>
      <c r="G375" t="s">
        <v>168</v>
      </c>
      <c r="H375">
        <v>20123</v>
      </c>
      <c r="I375" t="s">
        <v>169</v>
      </c>
      <c r="J375" t="str">
        <f>"00488410010"</f>
        <v>00488410010</v>
      </c>
    </row>
    <row r="376" spans="1:10" ht="17" x14ac:dyDescent="0.2">
      <c r="A376">
        <v>2022</v>
      </c>
      <c r="B376">
        <v>375</v>
      </c>
      <c r="C376" s="1">
        <v>44757</v>
      </c>
      <c r="D376">
        <v>873.47</v>
      </c>
      <c r="E376" t="s">
        <v>166</v>
      </c>
      <c r="F376" s="2" t="s">
        <v>552</v>
      </c>
      <c r="G376" t="s">
        <v>168</v>
      </c>
      <c r="H376">
        <v>20123</v>
      </c>
      <c r="I376" t="s">
        <v>169</v>
      </c>
      <c r="J376" t="str">
        <f>"00488410010"</f>
        <v>00488410010</v>
      </c>
    </row>
    <row r="377" spans="1:10" ht="17" x14ac:dyDescent="0.2">
      <c r="A377">
        <v>2022</v>
      </c>
      <c r="B377">
        <v>376</v>
      </c>
      <c r="C377" s="1">
        <v>44757</v>
      </c>
      <c r="D377">
        <v>12535.23</v>
      </c>
      <c r="E377" t="s">
        <v>553</v>
      </c>
      <c r="F377" s="2" t="s">
        <v>554</v>
      </c>
      <c r="G377" t="s">
        <v>43</v>
      </c>
      <c r="H377">
        <v>0</v>
      </c>
      <c r="I377" t="s">
        <v>43</v>
      </c>
      <c r="J377" t="str">
        <f>""</f>
        <v/>
      </c>
    </row>
    <row r="378" spans="1:10" ht="17" x14ac:dyDescent="0.2">
      <c r="A378">
        <v>2022</v>
      </c>
      <c r="B378">
        <v>377</v>
      </c>
      <c r="C378" s="1">
        <v>44757</v>
      </c>
      <c r="D378">
        <v>17464.77</v>
      </c>
      <c r="E378" t="s">
        <v>553</v>
      </c>
      <c r="F378" s="2" t="s">
        <v>555</v>
      </c>
      <c r="G378" t="s">
        <v>43</v>
      </c>
      <c r="H378">
        <v>0</v>
      </c>
      <c r="I378" t="s">
        <v>43</v>
      </c>
      <c r="J378" t="str">
        <f>""</f>
        <v/>
      </c>
    </row>
    <row r="379" spans="1:10" s="5" customFormat="1" ht="34" x14ac:dyDescent="0.2">
      <c r="A379" s="5">
        <v>2022</v>
      </c>
      <c r="B379" s="5">
        <v>378</v>
      </c>
      <c r="C379" s="6">
        <v>44760</v>
      </c>
      <c r="D379" s="5">
        <v>93.67</v>
      </c>
      <c r="E379" s="5" t="s">
        <v>51</v>
      </c>
      <c r="F379" s="3" t="s">
        <v>556</v>
      </c>
      <c r="G379" s="5" t="s">
        <v>43</v>
      </c>
      <c r="H379" s="5">
        <v>0</v>
      </c>
      <c r="I379" s="5" t="s">
        <v>43</v>
      </c>
      <c r="J379" s="5" t="str">
        <f>"94119000480"</f>
        <v>94119000480</v>
      </c>
    </row>
    <row r="380" spans="1:10" ht="17" x14ac:dyDescent="0.2">
      <c r="A380">
        <v>2022</v>
      </c>
      <c r="B380">
        <v>379</v>
      </c>
      <c r="C380" s="1">
        <v>44769</v>
      </c>
      <c r="D380">
        <v>5719</v>
      </c>
      <c r="E380" t="s">
        <v>53</v>
      </c>
      <c r="F380" s="2" t="s">
        <v>557</v>
      </c>
      <c r="G380" t="s">
        <v>43</v>
      </c>
      <c r="H380">
        <v>0</v>
      </c>
      <c r="I380" t="s">
        <v>43</v>
      </c>
      <c r="J380" t="str">
        <f>"GZZBNR59H04D612R"</f>
        <v>GZZBNR59H04D612R</v>
      </c>
    </row>
    <row r="381" spans="1:10" ht="17" x14ac:dyDescent="0.2">
      <c r="A381">
        <v>2022</v>
      </c>
      <c r="B381">
        <v>380</v>
      </c>
      <c r="C381" s="1">
        <v>44769</v>
      </c>
      <c r="D381">
        <v>70019</v>
      </c>
      <c r="E381" t="s">
        <v>55</v>
      </c>
      <c r="F381" s="2" t="s">
        <v>558</v>
      </c>
      <c r="G381" t="s">
        <v>43</v>
      </c>
      <c r="H381">
        <v>0</v>
      </c>
      <c r="I381" t="s">
        <v>43</v>
      </c>
      <c r="J381" t="str">
        <f>""</f>
        <v/>
      </c>
    </row>
    <row r="382" spans="1:10" ht="17" x14ac:dyDescent="0.2">
      <c r="A382">
        <v>2022</v>
      </c>
      <c r="B382">
        <v>381</v>
      </c>
      <c r="C382" s="1">
        <v>44760</v>
      </c>
      <c r="D382">
        <v>226.52</v>
      </c>
      <c r="E382" t="s">
        <v>289</v>
      </c>
      <c r="F382" s="2" t="s">
        <v>559</v>
      </c>
      <c r="G382" t="s">
        <v>43</v>
      </c>
      <c r="H382">
        <v>0</v>
      </c>
      <c r="I382" t="s">
        <v>43</v>
      </c>
      <c r="J382" t="str">
        <f>"NTNNDR74D15D612G"</f>
        <v>NTNNDR74D15D612G</v>
      </c>
    </row>
    <row r="383" spans="1:10" ht="17" x14ac:dyDescent="0.2">
      <c r="A383">
        <v>2022</v>
      </c>
      <c r="B383">
        <v>382</v>
      </c>
      <c r="C383" s="1">
        <v>44760</v>
      </c>
      <c r="D383">
        <v>109.5</v>
      </c>
      <c r="E383" t="s">
        <v>72</v>
      </c>
      <c r="F383" s="2" t="s">
        <v>560</v>
      </c>
      <c r="G383" t="s">
        <v>43</v>
      </c>
      <c r="H383">
        <v>0</v>
      </c>
      <c r="I383" t="s">
        <v>43</v>
      </c>
      <c r="J383" t="str">
        <f>""</f>
        <v/>
      </c>
    </row>
    <row r="384" spans="1:10" ht="17" x14ac:dyDescent="0.2">
      <c r="A384">
        <v>2022</v>
      </c>
      <c r="B384">
        <v>383</v>
      </c>
      <c r="C384" s="1">
        <v>44760</v>
      </c>
      <c r="D384">
        <v>67.819999999999993</v>
      </c>
      <c r="E384" t="s">
        <v>457</v>
      </c>
      <c r="F384" s="2" t="s">
        <v>561</v>
      </c>
      <c r="G384" t="s">
        <v>43</v>
      </c>
      <c r="H384">
        <v>0</v>
      </c>
      <c r="I384" t="s">
        <v>43</v>
      </c>
      <c r="J384" t="str">
        <f>"RTLLRT69T23D612K"</f>
        <v>RTLLRT69T23D612K</v>
      </c>
    </row>
    <row r="385" spans="1:10" ht="17" x14ac:dyDescent="0.2">
      <c r="A385">
        <v>2022</v>
      </c>
      <c r="B385">
        <v>384</v>
      </c>
      <c r="C385" s="1">
        <v>44760</v>
      </c>
      <c r="D385">
        <v>1147.75</v>
      </c>
      <c r="E385" t="s">
        <v>457</v>
      </c>
      <c r="F385" s="2" t="s">
        <v>562</v>
      </c>
      <c r="G385" t="s">
        <v>43</v>
      </c>
      <c r="H385">
        <v>0</v>
      </c>
      <c r="I385" t="s">
        <v>43</v>
      </c>
      <c r="J385" t="str">
        <f>"RTLLRT69T23D612K"</f>
        <v>RTLLRT69T23D612K</v>
      </c>
    </row>
    <row r="386" spans="1:10" ht="17" x14ac:dyDescent="0.2">
      <c r="A386">
        <v>2022</v>
      </c>
      <c r="B386">
        <v>385</v>
      </c>
      <c r="C386" s="1">
        <v>44762</v>
      </c>
      <c r="D386">
        <v>6460.32</v>
      </c>
      <c r="E386" t="s">
        <v>46</v>
      </c>
      <c r="F386" s="2" t="s">
        <v>563</v>
      </c>
      <c r="G386" t="s">
        <v>43</v>
      </c>
      <c r="H386">
        <v>0</v>
      </c>
      <c r="I386" t="s">
        <v>43</v>
      </c>
      <c r="J386" t="str">
        <f>""</f>
        <v/>
      </c>
    </row>
    <row r="387" spans="1:10" ht="17" x14ac:dyDescent="0.2">
      <c r="A387">
        <v>2022</v>
      </c>
      <c r="B387">
        <v>386</v>
      </c>
      <c r="C387" s="1">
        <v>44762</v>
      </c>
      <c r="D387">
        <v>154</v>
      </c>
      <c r="E387" t="s">
        <v>46</v>
      </c>
      <c r="F387" s="2" t="s">
        <v>564</v>
      </c>
      <c r="G387" t="s">
        <v>43</v>
      </c>
      <c r="H387">
        <v>0</v>
      </c>
      <c r="I387" t="s">
        <v>43</v>
      </c>
      <c r="J387" t="str">
        <f>""</f>
        <v/>
      </c>
    </row>
    <row r="388" spans="1:10" ht="17" x14ac:dyDescent="0.2">
      <c r="A388">
        <v>2022</v>
      </c>
      <c r="B388">
        <v>387</v>
      </c>
      <c r="C388" s="1">
        <v>44762</v>
      </c>
      <c r="D388">
        <v>10217.66</v>
      </c>
      <c r="E388" t="s">
        <v>46</v>
      </c>
      <c r="F388" s="2" t="s">
        <v>565</v>
      </c>
      <c r="G388" t="s">
        <v>43</v>
      </c>
      <c r="H388">
        <v>0</v>
      </c>
      <c r="I388" t="s">
        <v>43</v>
      </c>
      <c r="J388" t="str">
        <f>""</f>
        <v/>
      </c>
    </row>
    <row r="389" spans="1:10" ht="17" x14ac:dyDescent="0.2">
      <c r="A389">
        <v>2022</v>
      </c>
      <c r="B389">
        <v>388</v>
      </c>
      <c r="C389" s="1">
        <v>44762</v>
      </c>
      <c r="D389">
        <v>81.180000000000007</v>
      </c>
      <c r="E389" t="s">
        <v>46</v>
      </c>
      <c r="F389" s="2" t="s">
        <v>565</v>
      </c>
      <c r="G389" t="s">
        <v>43</v>
      </c>
      <c r="H389">
        <v>0</v>
      </c>
      <c r="I389" t="s">
        <v>43</v>
      </c>
      <c r="J389" t="str">
        <f>""</f>
        <v/>
      </c>
    </row>
    <row r="390" spans="1:10" ht="17" x14ac:dyDescent="0.2">
      <c r="A390">
        <v>2022</v>
      </c>
      <c r="B390">
        <v>389</v>
      </c>
      <c r="C390" s="1">
        <v>44762</v>
      </c>
      <c r="D390">
        <v>56.58</v>
      </c>
      <c r="E390" t="s">
        <v>46</v>
      </c>
      <c r="F390" s="2" t="s">
        <v>565</v>
      </c>
      <c r="G390" t="s">
        <v>43</v>
      </c>
      <c r="H390">
        <v>0</v>
      </c>
      <c r="I390" t="s">
        <v>43</v>
      </c>
      <c r="J390" t="str">
        <f>""</f>
        <v/>
      </c>
    </row>
    <row r="391" spans="1:10" ht="17" x14ac:dyDescent="0.2">
      <c r="A391">
        <v>2022</v>
      </c>
      <c r="B391">
        <v>390</v>
      </c>
      <c r="C391" s="1">
        <v>44762</v>
      </c>
      <c r="D391">
        <v>176.83</v>
      </c>
      <c r="E391" t="s">
        <v>46</v>
      </c>
      <c r="F391" s="2" t="s">
        <v>565</v>
      </c>
      <c r="G391" t="s">
        <v>43</v>
      </c>
      <c r="H391">
        <v>0</v>
      </c>
      <c r="I391" t="s">
        <v>43</v>
      </c>
      <c r="J391" t="str">
        <f>""</f>
        <v/>
      </c>
    </row>
    <row r="392" spans="1:10" ht="17" x14ac:dyDescent="0.2">
      <c r="A392">
        <v>2022</v>
      </c>
      <c r="B392">
        <v>391</v>
      </c>
      <c r="C392" s="1">
        <v>44762</v>
      </c>
      <c r="D392">
        <v>49.23</v>
      </c>
      <c r="E392" t="s">
        <v>46</v>
      </c>
      <c r="F392" s="2" t="s">
        <v>565</v>
      </c>
      <c r="G392" t="s">
        <v>43</v>
      </c>
      <c r="H392">
        <v>0</v>
      </c>
      <c r="I392" t="s">
        <v>43</v>
      </c>
      <c r="J392" t="str">
        <f>""</f>
        <v/>
      </c>
    </row>
    <row r="393" spans="1:10" ht="17" x14ac:dyDescent="0.2">
      <c r="A393">
        <v>2022</v>
      </c>
      <c r="B393">
        <v>392</v>
      </c>
      <c r="C393" s="1">
        <v>44762</v>
      </c>
      <c r="D393">
        <v>472.12</v>
      </c>
      <c r="E393" t="s">
        <v>46</v>
      </c>
      <c r="F393" s="2" t="s">
        <v>565</v>
      </c>
      <c r="G393" t="s">
        <v>43</v>
      </c>
      <c r="H393">
        <v>0</v>
      </c>
      <c r="I393" t="s">
        <v>43</v>
      </c>
      <c r="J393" t="str">
        <f>""</f>
        <v/>
      </c>
    </row>
    <row r="394" spans="1:10" ht="17" x14ac:dyDescent="0.2">
      <c r="A394">
        <v>2022</v>
      </c>
      <c r="B394">
        <v>393</v>
      </c>
      <c r="C394" s="1">
        <v>44762</v>
      </c>
      <c r="D394">
        <v>73172.55</v>
      </c>
      <c r="E394" t="s">
        <v>46</v>
      </c>
      <c r="F394" s="2" t="s">
        <v>565</v>
      </c>
      <c r="G394" t="s">
        <v>43</v>
      </c>
      <c r="H394">
        <v>0</v>
      </c>
      <c r="I394" t="s">
        <v>43</v>
      </c>
      <c r="J394" t="str">
        <f>""</f>
        <v/>
      </c>
    </row>
    <row r="395" spans="1:10" ht="17" x14ac:dyDescent="0.2">
      <c r="A395">
        <v>2022</v>
      </c>
      <c r="B395">
        <v>394</v>
      </c>
      <c r="C395" s="1">
        <v>44762</v>
      </c>
      <c r="D395">
        <v>92.94</v>
      </c>
      <c r="E395" t="s">
        <v>46</v>
      </c>
      <c r="F395" s="2" t="s">
        <v>565</v>
      </c>
      <c r="G395" t="s">
        <v>43</v>
      </c>
      <c r="H395">
        <v>0</v>
      </c>
      <c r="I395" t="s">
        <v>43</v>
      </c>
      <c r="J395" t="str">
        <f>""</f>
        <v/>
      </c>
    </row>
    <row r="396" spans="1:10" ht="17" x14ac:dyDescent="0.2">
      <c r="A396">
        <v>2022</v>
      </c>
      <c r="B396">
        <v>395</v>
      </c>
      <c r="C396" s="1">
        <v>44761</v>
      </c>
      <c r="D396">
        <v>137.94</v>
      </c>
      <c r="E396" t="s">
        <v>282</v>
      </c>
      <c r="F396" s="2" t="s">
        <v>566</v>
      </c>
      <c r="G396" t="s">
        <v>43</v>
      </c>
      <c r="H396">
        <v>0</v>
      </c>
      <c r="I396" t="s">
        <v>43</v>
      </c>
      <c r="J396" t="str">
        <f>"CSTRRT68H25E202U"</f>
        <v>CSTRRT68H25E202U</v>
      </c>
    </row>
    <row r="397" spans="1:10" ht="17" x14ac:dyDescent="0.2">
      <c r="A397">
        <v>2022</v>
      </c>
      <c r="B397">
        <v>396</v>
      </c>
      <c r="C397" s="1">
        <v>44761</v>
      </c>
      <c r="D397">
        <v>137.94</v>
      </c>
      <c r="E397" t="s">
        <v>282</v>
      </c>
      <c r="F397" s="2" t="s">
        <v>567</v>
      </c>
      <c r="G397" t="s">
        <v>43</v>
      </c>
      <c r="H397">
        <v>0</v>
      </c>
      <c r="I397" t="s">
        <v>43</v>
      </c>
      <c r="J397" t="str">
        <f>"CSTRRT68H25E202U"</f>
        <v>CSTRRT68H25E202U</v>
      </c>
    </row>
    <row r="398" spans="1:10" ht="17" x14ac:dyDescent="0.2">
      <c r="A398">
        <v>2022</v>
      </c>
      <c r="B398">
        <v>397</v>
      </c>
      <c r="C398" s="1">
        <v>44763</v>
      </c>
      <c r="D398">
        <v>32.549999999999997</v>
      </c>
      <c r="E398" t="s">
        <v>386</v>
      </c>
      <c r="F398" s="2" t="s">
        <v>568</v>
      </c>
      <c r="G398" t="s">
        <v>43</v>
      </c>
      <c r="H398">
        <v>0</v>
      </c>
      <c r="I398" t="s">
        <v>43</v>
      </c>
      <c r="J398" t="str">
        <f>""</f>
        <v/>
      </c>
    </row>
    <row r="399" spans="1:10" ht="17" x14ac:dyDescent="0.2">
      <c r="A399">
        <v>2022</v>
      </c>
      <c r="B399">
        <v>398</v>
      </c>
      <c r="C399" s="1">
        <v>44763</v>
      </c>
      <c r="D399">
        <v>174.8</v>
      </c>
      <c r="E399" t="s">
        <v>205</v>
      </c>
      <c r="F399" s="2" t="s">
        <v>569</v>
      </c>
      <c r="G399" t="s">
        <v>43</v>
      </c>
      <c r="H399">
        <v>0</v>
      </c>
      <c r="I399" t="s">
        <v>43</v>
      </c>
      <c r="J399" t="str">
        <f>""</f>
        <v/>
      </c>
    </row>
    <row r="400" spans="1:10" ht="17" x14ac:dyDescent="0.2">
      <c r="A400">
        <v>2022</v>
      </c>
      <c r="B400">
        <v>399</v>
      </c>
      <c r="C400" s="1">
        <v>44767</v>
      </c>
      <c r="D400">
        <v>225</v>
      </c>
      <c r="E400" t="s">
        <v>570</v>
      </c>
      <c r="F400" s="2" t="s">
        <v>571</v>
      </c>
      <c r="G400" t="s">
        <v>43</v>
      </c>
      <c r="H400">
        <v>0</v>
      </c>
      <c r="I400" t="s">
        <v>43</v>
      </c>
      <c r="J400" t="str">
        <f>""</f>
        <v/>
      </c>
    </row>
    <row r="401" spans="1:10" ht="17" x14ac:dyDescent="0.2">
      <c r="A401">
        <v>2022</v>
      </c>
      <c r="B401">
        <v>400</v>
      </c>
      <c r="C401" s="1">
        <v>44767</v>
      </c>
      <c r="D401">
        <v>89.01</v>
      </c>
      <c r="E401" t="s">
        <v>51</v>
      </c>
      <c r="F401" s="2" t="s">
        <v>572</v>
      </c>
      <c r="G401" t="s">
        <v>43</v>
      </c>
      <c r="H401">
        <v>0</v>
      </c>
      <c r="I401" t="s">
        <v>43</v>
      </c>
      <c r="J401" t="str">
        <f>"94119000480"</f>
        <v>94119000480</v>
      </c>
    </row>
    <row r="402" spans="1:10" ht="17" x14ac:dyDescent="0.2">
      <c r="A402">
        <v>2022</v>
      </c>
      <c r="B402">
        <v>401</v>
      </c>
      <c r="C402" s="1">
        <v>44799</v>
      </c>
      <c r="D402">
        <v>5328</v>
      </c>
      <c r="E402" t="s">
        <v>53</v>
      </c>
      <c r="F402" s="2" t="s">
        <v>573</v>
      </c>
      <c r="G402" t="s">
        <v>43</v>
      </c>
      <c r="H402">
        <v>0</v>
      </c>
      <c r="I402" t="s">
        <v>43</v>
      </c>
      <c r="J402" t="str">
        <f>"GZZBNR59H04D612R"</f>
        <v>GZZBNR59H04D612R</v>
      </c>
    </row>
    <row r="403" spans="1:10" ht="17" x14ac:dyDescent="0.2">
      <c r="A403">
        <v>2022</v>
      </c>
      <c r="B403">
        <v>402</v>
      </c>
      <c r="C403" s="1">
        <v>44799</v>
      </c>
      <c r="D403">
        <v>56328</v>
      </c>
      <c r="E403" t="s">
        <v>55</v>
      </c>
      <c r="F403" s="2" t="s">
        <v>574</v>
      </c>
      <c r="G403" t="s">
        <v>43</v>
      </c>
      <c r="H403">
        <v>0</v>
      </c>
      <c r="I403" t="s">
        <v>43</v>
      </c>
      <c r="J403" t="str">
        <f>""</f>
        <v/>
      </c>
    </row>
    <row r="404" spans="1:10" ht="17" x14ac:dyDescent="0.2">
      <c r="A404">
        <v>2022</v>
      </c>
      <c r="B404">
        <v>403</v>
      </c>
      <c r="C404" s="1">
        <v>44767</v>
      </c>
      <c r="D404">
        <v>2152.73</v>
      </c>
      <c r="E404" t="s">
        <v>575</v>
      </c>
      <c r="F404" s="2" t="s">
        <v>576</v>
      </c>
      <c r="G404" t="s">
        <v>577</v>
      </c>
      <c r="H404">
        <v>40138</v>
      </c>
      <c r="I404" t="s">
        <v>259</v>
      </c>
      <c r="J404" t="str">
        <f>"03432931206"</f>
        <v>03432931206</v>
      </c>
    </row>
    <row r="405" spans="1:10" ht="17" x14ac:dyDescent="0.2">
      <c r="A405">
        <v>2022</v>
      </c>
      <c r="B405">
        <v>404</v>
      </c>
      <c r="C405" s="1">
        <v>44767</v>
      </c>
      <c r="D405">
        <v>29700</v>
      </c>
      <c r="E405" t="s">
        <v>578</v>
      </c>
      <c r="F405" s="2" t="s">
        <v>579</v>
      </c>
      <c r="G405" t="s">
        <v>580</v>
      </c>
      <c r="H405">
        <v>35129</v>
      </c>
      <c r="I405" t="s">
        <v>581</v>
      </c>
      <c r="J405" t="str">
        <f>"04343730281"</f>
        <v>04343730281</v>
      </c>
    </row>
    <row r="406" spans="1:10" ht="17" x14ac:dyDescent="0.2">
      <c r="A406">
        <v>2022</v>
      </c>
      <c r="B406">
        <v>405</v>
      </c>
      <c r="C406" s="1">
        <v>44767</v>
      </c>
      <c r="D406">
        <v>1010.44</v>
      </c>
      <c r="E406" t="s">
        <v>582</v>
      </c>
      <c r="F406" s="2" t="s">
        <v>583</v>
      </c>
      <c r="G406" t="s">
        <v>584</v>
      </c>
      <c r="H406">
        <v>70125</v>
      </c>
      <c r="I406" t="s">
        <v>585</v>
      </c>
      <c r="J406" t="str">
        <f>"05685740721"</f>
        <v>05685740721</v>
      </c>
    </row>
    <row r="407" spans="1:10" ht="17" x14ac:dyDescent="0.2">
      <c r="A407">
        <v>2022</v>
      </c>
      <c r="B407">
        <v>406</v>
      </c>
      <c r="C407" s="1">
        <v>44767</v>
      </c>
      <c r="D407">
        <v>166.72</v>
      </c>
      <c r="E407" t="s">
        <v>445</v>
      </c>
      <c r="F407" s="2" t="s">
        <v>586</v>
      </c>
      <c r="G407" t="s">
        <v>447</v>
      </c>
      <c r="H407">
        <v>50126</v>
      </c>
      <c r="I407" t="s">
        <v>242</v>
      </c>
      <c r="J407" t="str">
        <f>"00396140485"</f>
        <v>00396140485</v>
      </c>
    </row>
    <row r="408" spans="1:10" ht="17" x14ac:dyDescent="0.2">
      <c r="A408">
        <v>2022</v>
      </c>
      <c r="B408">
        <v>407</v>
      </c>
      <c r="C408" s="1">
        <v>44767</v>
      </c>
      <c r="D408">
        <v>2065</v>
      </c>
      <c r="E408" t="s">
        <v>427</v>
      </c>
      <c r="F408" s="2" t="s">
        <v>587</v>
      </c>
      <c r="G408" t="s">
        <v>429</v>
      </c>
      <c r="H408">
        <v>50127</v>
      </c>
      <c r="I408" t="s">
        <v>430</v>
      </c>
      <c r="J408" t="str">
        <f>"05690070486"</f>
        <v>05690070486</v>
      </c>
    </row>
    <row r="409" spans="1:10" ht="17" x14ac:dyDescent="0.2">
      <c r="A409">
        <v>2022</v>
      </c>
      <c r="B409">
        <v>408</v>
      </c>
      <c r="C409" s="1">
        <v>44767</v>
      </c>
      <c r="D409">
        <v>285</v>
      </c>
      <c r="E409" t="s">
        <v>29</v>
      </c>
      <c r="F409" s="2" t="s">
        <v>588</v>
      </c>
      <c r="G409" t="s">
        <v>31</v>
      </c>
      <c r="H409">
        <v>10135</v>
      </c>
      <c r="I409" t="s">
        <v>32</v>
      </c>
      <c r="J409" t="str">
        <f>"06714021000"</f>
        <v>06714021000</v>
      </c>
    </row>
    <row r="410" spans="1:10" ht="17" x14ac:dyDescent="0.2">
      <c r="A410">
        <v>2022</v>
      </c>
      <c r="B410">
        <v>409</v>
      </c>
      <c r="C410" s="1">
        <v>44767</v>
      </c>
      <c r="D410">
        <v>28.72</v>
      </c>
      <c r="E410" t="s">
        <v>121</v>
      </c>
      <c r="F410" s="2" t="s">
        <v>589</v>
      </c>
      <c r="G410" t="s">
        <v>123</v>
      </c>
      <c r="H410">
        <v>50122</v>
      </c>
      <c r="I410" t="s">
        <v>124</v>
      </c>
      <c r="J410" t="str">
        <f>"00394730485"</f>
        <v>00394730485</v>
      </c>
    </row>
    <row r="411" spans="1:10" ht="17" x14ac:dyDescent="0.2">
      <c r="A411">
        <v>2022</v>
      </c>
      <c r="B411">
        <v>410</v>
      </c>
      <c r="C411" s="1">
        <v>44767</v>
      </c>
      <c r="D411">
        <v>53</v>
      </c>
      <c r="E411" t="s">
        <v>590</v>
      </c>
      <c r="F411" s="2" t="s">
        <v>591</v>
      </c>
      <c r="G411" t="s">
        <v>592</v>
      </c>
      <c r="H411">
        <v>50127</v>
      </c>
      <c r="I411" t="s">
        <v>430</v>
      </c>
      <c r="J411" t="str">
        <f>"03694280482"</f>
        <v>03694280482</v>
      </c>
    </row>
    <row r="412" spans="1:10" ht="17" x14ac:dyDescent="0.2">
      <c r="A412">
        <v>2022</v>
      </c>
      <c r="B412">
        <v>411</v>
      </c>
      <c r="C412" s="1">
        <v>44767</v>
      </c>
      <c r="D412">
        <v>368.83</v>
      </c>
      <c r="E412" t="s">
        <v>125</v>
      </c>
      <c r="F412" s="2" t="s">
        <v>593</v>
      </c>
      <c r="G412" t="s">
        <v>127</v>
      </c>
      <c r="H412">
        <v>198</v>
      </c>
      <c r="I412" t="s">
        <v>128</v>
      </c>
      <c r="J412" t="str">
        <f>"15844561009"</f>
        <v>15844561009</v>
      </c>
    </row>
    <row r="413" spans="1:10" ht="17" x14ac:dyDescent="0.2">
      <c r="A413">
        <v>2022</v>
      </c>
      <c r="B413">
        <v>412</v>
      </c>
      <c r="C413" s="1">
        <v>44768</v>
      </c>
      <c r="D413">
        <v>2600</v>
      </c>
      <c r="E413" t="s">
        <v>427</v>
      </c>
      <c r="F413" s="2" t="s">
        <v>594</v>
      </c>
      <c r="G413" t="s">
        <v>429</v>
      </c>
      <c r="H413">
        <v>50127</v>
      </c>
      <c r="I413" t="s">
        <v>430</v>
      </c>
      <c r="J413" t="str">
        <f>"05690070486"</f>
        <v>05690070486</v>
      </c>
    </row>
    <row r="414" spans="1:10" ht="17" x14ac:dyDescent="0.2">
      <c r="A414">
        <v>2022</v>
      </c>
      <c r="B414">
        <v>413</v>
      </c>
      <c r="C414" s="1">
        <v>44768</v>
      </c>
      <c r="D414">
        <v>209</v>
      </c>
      <c r="E414" t="s">
        <v>289</v>
      </c>
      <c r="F414" s="2" t="s">
        <v>595</v>
      </c>
      <c r="G414" t="s">
        <v>43</v>
      </c>
      <c r="H414">
        <v>0</v>
      </c>
      <c r="I414" t="s">
        <v>43</v>
      </c>
      <c r="J414" t="str">
        <f>"NTNNDR74D15D612G"</f>
        <v>NTNNDR74D15D612G</v>
      </c>
    </row>
    <row r="415" spans="1:10" ht="17" x14ac:dyDescent="0.2">
      <c r="A415">
        <v>2022</v>
      </c>
      <c r="B415">
        <v>414</v>
      </c>
      <c r="C415" s="1">
        <v>44769</v>
      </c>
      <c r="D415">
        <v>128.94999999999999</v>
      </c>
      <c r="E415" t="s">
        <v>190</v>
      </c>
      <c r="F415" s="2" t="s">
        <v>596</v>
      </c>
      <c r="G415" t="s">
        <v>43</v>
      </c>
      <c r="H415">
        <v>0</v>
      </c>
      <c r="I415" t="s">
        <v>43</v>
      </c>
      <c r="J415" t="str">
        <f>""</f>
        <v/>
      </c>
    </row>
    <row r="416" spans="1:10" ht="17" x14ac:dyDescent="0.2">
      <c r="A416">
        <v>2022</v>
      </c>
      <c r="B416">
        <v>415</v>
      </c>
      <c r="C416" s="1">
        <v>44769</v>
      </c>
      <c r="D416">
        <v>214.47</v>
      </c>
      <c r="E416" t="s">
        <v>67</v>
      </c>
      <c r="F416" s="2" t="s">
        <v>597</v>
      </c>
      <c r="G416" t="s">
        <v>43</v>
      </c>
      <c r="H416">
        <v>0</v>
      </c>
      <c r="I416" t="s">
        <v>43</v>
      </c>
      <c r="J416" t="str">
        <f>"BRNCRL70S22A390H"</f>
        <v>BRNCRL70S22A390H</v>
      </c>
    </row>
    <row r="417" spans="1:10" ht="17" x14ac:dyDescent="0.2">
      <c r="A417">
        <v>2022</v>
      </c>
      <c r="B417">
        <v>416</v>
      </c>
      <c r="C417" s="1">
        <v>44770</v>
      </c>
      <c r="D417">
        <v>6225</v>
      </c>
      <c r="E417" t="s">
        <v>598</v>
      </c>
      <c r="F417" s="2" t="s">
        <v>599</v>
      </c>
      <c r="G417" t="s">
        <v>600</v>
      </c>
      <c r="H417">
        <v>57025</v>
      </c>
      <c r="I417" t="s">
        <v>601</v>
      </c>
      <c r="J417" t="str">
        <f>"01816420499"</f>
        <v>01816420499</v>
      </c>
    </row>
    <row r="418" spans="1:10" ht="17" x14ac:dyDescent="0.2">
      <c r="A418">
        <v>2022</v>
      </c>
      <c r="B418">
        <v>417</v>
      </c>
      <c r="C418" s="1">
        <v>44810</v>
      </c>
      <c r="D418">
        <v>2.0699999999999998</v>
      </c>
      <c r="E418" t="s">
        <v>133</v>
      </c>
      <c r="F418" s="2" t="s">
        <v>602</v>
      </c>
      <c r="G418" t="s">
        <v>135</v>
      </c>
      <c r="H418">
        <v>0</v>
      </c>
      <c r="I418" t="s">
        <v>43</v>
      </c>
      <c r="J418" t="str">
        <f>"09771701001"</f>
        <v>09771701001</v>
      </c>
    </row>
    <row r="419" spans="1:10" ht="17" x14ac:dyDescent="0.2">
      <c r="A419">
        <v>2022</v>
      </c>
      <c r="B419">
        <v>418</v>
      </c>
      <c r="C419" s="1">
        <v>44810</v>
      </c>
      <c r="D419">
        <v>32.79</v>
      </c>
      <c r="E419" t="s">
        <v>136</v>
      </c>
      <c r="F419" s="2" t="s">
        <v>603</v>
      </c>
      <c r="G419" t="s">
        <v>138</v>
      </c>
      <c r="H419">
        <v>159</v>
      </c>
      <c r="I419" t="s">
        <v>20</v>
      </c>
      <c r="J419" t="str">
        <f>"07516911000"</f>
        <v>07516911000</v>
      </c>
    </row>
    <row r="420" spans="1:10" ht="17" x14ac:dyDescent="0.2">
      <c r="A420">
        <v>2022</v>
      </c>
      <c r="B420">
        <v>419</v>
      </c>
      <c r="C420" s="1">
        <v>44810</v>
      </c>
      <c r="D420">
        <v>2.0699999999999998</v>
      </c>
      <c r="E420" t="s">
        <v>133</v>
      </c>
      <c r="F420" s="2" t="s">
        <v>604</v>
      </c>
      <c r="G420" t="s">
        <v>135</v>
      </c>
      <c r="H420">
        <v>0</v>
      </c>
      <c r="I420" t="s">
        <v>43</v>
      </c>
      <c r="J420" t="str">
        <f>"09771701001"</f>
        <v>09771701001</v>
      </c>
    </row>
    <row r="421" spans="1:10" ht="17" x14ac:dyDescent="0.2">
      <c r="A421">
        <v>2022</v>
      </c>
      <c r="B421">
        <v>420</v>
      </c>
      <c r="C421" s="1">
        <v>44810</v>
      </c>
      <c r="D421">
        <v>18.77</v>
      </c>
      <c r="E421" t="s">
        <v>136</v>
      </c>
      <c r="F421" s="2" t="s">
        <v>605</v>
      </c>
      <c r="G421" t="s">
        <v>138</v>
      </c>
      <c r="H421">
        <v>159</v>
      </c>
      <c r="I421" t="s">
        <v>20</v>
      </c>
      <c r="J421" t="str">
        <f>"07516911000"</f>
        <v>07516911000</v>
      </c>
    </row>
    <row r="422" spans="1:10" ht="17" x14ac:dyDescent="0.2">
      <c r="A422">
        <v>2022</v>
      </c>
      <c r="B422">
        <v>421</v>
      </c>
      <c r="C422" s="1">
        <v>44810</v>
      </c>
      <c r="D422">
        <v>2</v>
      </c>
      <c r="E422" t="s">
        <v>139</v>
      </c>
      <c r="F422" s="2" t="s">
        <v>606</v>
      </c>
      <c r="G422" t="s">
        <v>43</v>
      </c>
      <c r="H422">
        <v>0</v>
      </c>
      <c r="I422" t="s">
        <v>43</v>
      </c>
      <c r="J422" t="str">
        <f>""</f>
        <v/>
      </c>
    </row>
    <row r="423" spans="1:10" ht="17" x14ac:dyDescent="0.2">
      <c r="A423">
        <v>2022</v>
      </c>
      <c r="B423">
        <v>422</v>
      </c>
      <c r="C423" s="1">
        <v>44809</v>
      </c>
      <c r="D423">
        <v>1842</v>
      </c>
      <c r="E423" t="s">
        <v>86</v>
      </c>
      <c r="F423" s="2" t="s">
        <v>607</v>
      </c>
      <c r="G423" t="s">
        <v>43</v>
      </c>
      <c r="H423">
        <v>0</v>
      </c>
      <c r="I423" t="s">
        <v>43</v>
      </c>
      <c r="J423" t="str">
        <f>""</f>
        <v/>
      </c>
    </row>
    <row r="424" spans="1:10" ht="17" x14ac:dyDescent="0.2">
      <c r="A424">
        <v>2022</v>
      </c>
      <c r="B424">
        <v>423</v>
      </c>
      <c r="C424" s="1">
        <v>44810</v>
      </c>
      <c r="D424">
        <v>13</v>
      </c>
      <c r="E424" t="s">
        <v>86</v>
      </c>
      <c r="F424" s="2" t="s">
        <v>608</v>
      </c>
      <c r="G424" t="s">
        <v>43</v>
      </c>
      <c r="H424">
        <v>0</v>
      </c>
      <c r="I424" t="s">
        <v>43</v>
      </c>
      <c r="J424" t="str">
        <f>""</f>
        <v/>
      </c>
    </row>
    <row r="425" spans="1:10" ht="17" x14ac:dyDescent="0.2">
      <c r="A425">
        <v>2022</v>
      </c>
      <c r="B425">
        <v>424</v>
      </c>
      <c r="C425" s="1">
        <v>44810</v>
      </c>
      <c r="D425">
        <v>1247.3699999999999</v>
      </c>
      <c r="E425" t="s">
        <v>235</v>
      </c>
      <c r="F425" s="2" t="s">
        <v>609</v>
      </c>
      <c r="G425" t="s">
        <v>237</v>
      </c>
      <c r="H425">
        <v>0</v>
      </c>
      <c r="I425" t="s">
        <v>238</v>
      </c>
      <c r="J425" t="str">
        <f>"CHE11569494"</f>
        <v>CHE11569494</v>
      </c>
    </row>
    <row r="426" spans="1:10" ht="17" x14ac:dyDescent="0.2">
      <c r="A426">
        <v>2022</v>
      </c>
      <c r="B426">
        <v>425</v>
      </c>
      <c r="C426" s="1">
        <v>44811</v>
      </c>
      <c r="D426">
        <v>11912.55</v>
      </c>
      <c r="E426" t="s">
        <v>41</v>
      </c>
      <c r="F426" s="2" t="s">
        <v>610</v>
      </c>
      <c r="G426" t="s">
        <v>43</v>
      </c>
      <c r="H426">
        <v>0</v>
      </c>
      <c r="I426" t="s">
        <v>43</v>
      </c>
      <c r="J426" t="str">
        <f>"02118311006"</f>
        <v>02118311006</v>
      </c>
    </row>
    <row r="427" spans="1:10" ht="17" x14ac:dyDescent="0.2">
      <c r="A427">
        <v>2022</v>
      </c>
      <c r="B427">
        <v>426</v>
      </c>
      <c r="C427" s="1">
        <v>44811</v>
      </c>
      <c r="D427">
        <v>1764.24</v>
      </c>
      <c r="E427" t="s">
        <v>41</v>
      </c>
      <c r="F427" s="2" t="s">
        <v>611</v>
      </c>
      <c r="G427" t="s">
        <v>43</v>
      </c>
      <c r="H427">
        <v>0</v>
      </c>
      <c r="I427" t="s">
        <v>43</v>
      </c>
      <c r="J427" t="str">
        <f>"02118311006"</f>
        <v>02118311006</v>
      </c>
    </row>
    <row r="428" spans="1:10" ht="17" x14ac:dyDescent="0.2">
      <c r="A428">
        <v>2022</v>
      </c>
      <c r="B428">
        <v>427</v>
      </c>
      <c r="C428" s="1">
        <v>44811</v>
      </c>
      <c r="D428">
        <v>616</v>
      </c>
      <c r="E428" t="s">
        <v>612</v>
      </c>
      <c r="F428" s="2" t="s">
        <v>613</v>
      </c>
      <c r="G428" t="s">
        <v>614</v>
      </c>
      <c r="H428">
        <v>0</v>
      </c>
      <c r="I428" t="s">
        <v>43</v>
      </c>
      <c r="J428" t="str">
        <f>""</f>
        <v/>
      </c>
    </row>
    <row r="429" spans="1:10" ht="17" x14ac:dyDescent="0.2">
      <c r="A429">
        <v>2022</v>
      </c>
      <c r="B429">
        <v>428</v>
      </c>
      <c r="C429" s="1">
        <v>44813</v>
      </c>
      <c r="D429">
        <v>10608.2</v>
      </c>
      <c r="E429" t="s">
        <v>46</v>
      </c>
      <c r="F429" s="2" t="s">
        <v>615</v>
      </c>
      <c r="G429" t="s">
        <v>43</v>
      </c>
      <c r="H429">
        <v>0</v>
      </c>
      <c r="I429" t="s">
        <v>43</v>
      </c>
      <c r="J429" t="str">
        <f>""</f>
        <v/>
      </c>
    </row>
    <row r="430" spans="1:10" ht="17" x14ac:dyDescent="0.2">
      <c r="A430">
        <v>2022</v>
      </c>
      <c r="B430">
        <v>429</v>
      </c>
      <c r="C430" s="1">
        <v>44813</v>
      </c>
      <c r="D430">
        <v>233.31</v>
      </c>
      <c r="E430" t="s">
        <v>46</v>
      </c>
      <c r="F430" s="2" t="s">
        <v>616</v>
      </c>
      <c r="G430" t="s">
        <v>43</v>
      </c>
      <c r="H430">
        <v>0</v>
      </c>
      <c r="I430" t="s">
        <v>43</v>
      </c>
      <c r="J430" t="str">
        <f>""</f>
        <v/>
      </c>
    </row>
    <row r="431" spans="1:10" ht="17" x14ac:dyDescent="0.2">
      <c r="A431">
        <v>2022</v>
      </c>
      <c r="B431">
        <v>430</v>
      </c>
      <c r="C431" s="1">
        <v>44813</v>
      </c>
      <c r="D431">
        <v>8076.45</v>
      </c>
      <c r="E431" t="s">
        <v>46</v>
      </c>
      <c r="F431" s="2" t="s">
        <v>617</v>
      </c>
      <c r="G431" t="s">
        <v>43</v>
      </c>
      <c r="H431">
        <v>0</v>
      </c>
      <c r="I431" t="s">
        <v>43</v>
      </c>
      <c r="J431" t="str">
        <f>""</f>
        <v/>
      </c>
    </row>
    <row r="432" spans="1:10" ht="17" x14ac:dyDescent="0.2">
      <c r="A432">
        <v>2022</v>
      </c>
      <c r="B432">
        <v>431</v>
      </c>
      <c r="C432" s="1">
        <v>44813</v>
      </c>
      <c r="D432">
        <v>300.23</v>
      </c>
      <c r="E432" t="s">
        <v>46</v>
      </c>
      <c r="F432" s="2" t="s">
        <v>618</v>
      </c>
      <c r="G432" t="s">
        <v>43</v>
      </c>
      <c r="H432">
        <v>0</v>
      </c>
      <c r="I432" t="s">
        <v>43</v>
      </c>
      <c r="J432" t="str">
        <f>""</f>
        <v/>
      </c>
    </row>
    <row r="433" spans="1:10" ht="17" x14ac:dyDescent="0.2">
      <c r="A433">
        <v>2022</v>
      </c>
      <c r="B433">
        <v>432</v>
      </c>
      <c r="C433" s="1">
        <v>44813</v>
      </c>
      <c r="D433">
        <v>42592.19</v>
      </c>
      <c r="E433" t="s">
        <v>46</v>
      </c>
      <c r="F433" s="2" t="s">
        <v>619</v>
      </c>
      <c r="G433" t="s">
        <v>43</v>
      </c>
      <c r="H433">
        <v>0</v>
      </c>
      <c r="I433" t="s">
        <v>43</v>
      </c>
      <c r="J433" t="str">
        <f>""</f>
        <v/>
      </c>
    </row>
    <row r="434" spans="1:10" ht="17" x14ac:dyDescent="0.2">
      <c r="A434">
        <v>2022</v>
      </c>
      <c r="B434">
        <v>433</v>
      </c>
      <c r="C434" s="1">
        <v>44812</v>
      </c>
      <c r="D434">
        <v>115.7</v>
      </c>
      <c r="E434" t="s">
        <v>74</v>
      </c>
      <c r="F434" s="2" t="s">
        <v>620</v>
      </c>
      <c r="G434" t="s">
        <v>43</v>
      </c>
      <c r="H434">
        <v>0</v>
      </c>
      <c r="I434" t="s">
        <v>43</v>
      </c>
      <c r="J434" t="str">
        <f>""</f>
        <v/>
      </c>
    </row>
    <row r="435" spans="1:10" ht="17" x14ac:dyDescent="0.2">
      <c r="A435">
        <v>2022</v>
      </c>
      <c r="B435">
        <v>434</v>
      </c>
      <c r="C435" s="1">
        <v>44812</v>
      </c>
      <c r="D435">
        <v>18.899999999999999</v>
      </c>
      <c r="E435" t="s">
        <v>53</v>
      </c>
      <c r="F435" s="2" t="s">
        <v>621</v>
      </c>
      <c r="G435" t="s">
        <v>43</v>
      </c>
      <c r="H435">
        <v>0</v>
      </c>
      <c r="I435" t="s">
        <v>43</v>
      </c>
      <c r="J435" t="str">
        <f>"GZZBNR59H04D612R"</f>
        <v>GZZBNR59H04D612R</v>
      </c>
    </row>
    <row r="436" spans="1:10" ht="17" x14ac:dyDescent="0.2">
      <c r="A436">
        <v>2022</v>
      </c>
      <c r="B436">
        <v>435</v>
      </c>
      <c r="C436" s="1">
        <v>44812</v>
      </c>
      <c r="D436">
        <v>50</v>
      </c>
      <c r="E436" t="s">
        <v>53</v>
      </c>
      <c r="F436" s="2" t="s">
        <v>622</v>
      </c>
      <c r="G436" t="s">
        <v>43</v>
      </c>
      <c r="H436">
        <v>0</v>
      </c>
      <c r="I436" t="s">
        <v>43</v>
      </c>
      <c r="J436" t="str">
        <f>"GZZBNR59H04D612R"</f>
        <v>GZZBNR59H04D612R</v>
      </c>
    </row>
    <row r="437" spans="1:10" ht="17" x14ac:dyDescent="0.2">
      <c r="A437">
        <v>2022</v>
      </c>
      <c r="B437">
        <v>436</v>
      </c>
      <c r="C437" s="1">
        <v>44812</v>
      </c>
      <c r="D437">
        <v>129.81</v>
      </c>
      <c r="E437" t="s">
        <v>53</v>
      </c>
      <c r="F437" s="2" t="s">
        <v>623</v>
      </c>
      <c r="G437" t="s">
        <v>43</v>
      </c>
      <c r="H437">
        <v>0</v>
      </c>
      <c r="I437" t="s">
        <v>43</v>
      </c>
      <c r="J437" t="str">
        <f>"GZZBNR59H04D612R"</f>
        <v>GZZBNR59H04D612R</v>
      </c>
    </row>
    <row r="438" spans="1:10" ht="17" x14ac:dyDescent="0.2">
      <c r="A438">
        <v>2022</v>
      </c>
      <c r="B438">
        <v>437</v>
      </c>
      <c r="C438" s="1">
        <v>44823</v>
      </c>
      <c r="D438">
        <v>11.93</v>
      </c>
      <c r="E438" t="s">
        <v>384</v>
      </c>
      <c r="F438" s="2" t="s">
        <v>624</v>
      </c>
      <c r="G438" t="s">
        <v>43</v>
      </c>
      <c r="H438">
        <v>0</v>
      </c>
      <c r="I438" t="s">
        <v>43</v>
      </c>
      <c r="J438" t="str">
        <f>"NGLLCU72B11E202W"</f>
        <v>NGLLCU72B11E202W</v>
      </c>
    </row>
    <row r="439" spans="1:10" ht="17" x14ac:dyDescent="0.2">
      <c r="A439">
        <v>2022</v>
      </c>
      <c r="B439">
        <v>438</v>
      </c>
      <c r="C439" s="1">
        <v>44812</v>
      </c>
      <c r="D439">
        <v>137.5</v>
      </c>
      <c r="E439" t="s">
        <v>86</v>
      </c>
      <c r="F439" s="2" t="s">
        <v>625</v>
      </c>
      <c r="G439" t="s">
        <v>43</v>
      </c>
      <c r="H439">
        <v>0</v>
      </c>
      <c r="I439" t="s">
        <v>43</v>
      </c>
      <c r="J439" t="str">
        <f>""</f>
        <v/>
      </c>
    </row>
    <row r="440" spans="1:10" ht="17" x14ac:dyDescent="0.2">
      <c r="A440">
        <v>2022</v>
      </c>
      <c r="B440">
        <v>439</v>
      </c>
      <c r="C440" s="1">
        <v>44813</v>
      </c>
      <c r="D440">
        <v>830.4</v>
      </c>
      <c r="E440" t="s">
        <v>46</v>
      </c>
      <c r="F440" s="2" t="s">
        <v>626</v>
      </c>
      <c r="G440" t="s">
        <v>43</v>
      </c>
      <c r="H440">
        <v>0</v>
      </c>
      <c r="I440" t="s">
        <v>43</v>
      </c>
      <c r="J440" t="str">
        <f>""</f>
        <v/>
      </c>
    </row>
    <row r="441" spans="1:10" ht="17" x14ac:dyDescent="0.2">
      <c r="A441">
        <v>2022</v>
      </c>
      <c r="B441">
        <v>440</v>
      </c>
      <c r="C441" s="1">
        <v>44813</v>
      </c>
      <c r="D441">
        <v>1076</v>
      </c>
      <c r="E441" t="s">
        <v>46</v>
      </c>
      <c r="F441" s="2" t="s">
        <v>627</v>
      </c>
      <c r="G441" t="s">
        <v>43</v>
      </c>
      <c r="H441">
        <v>0</v>
      </c>
      <c r="I441" t="s">
        <v>43</v>
      </c>
      <c r="J441" t="str">
        <f>""</f>
        <v/>
      </c>
    </row>
    <row r="442" spans="1:10" ht="17" x14ac:dyDescent="0.2">
      <c r="A442">
        <v>2022</v>
      </c>
      <c r="B442">
        <v>441</v>
      </c>
      <c r="C442" s="1">
        <v>44813</v>
      </c>
      <c r="D442">
        <v>15.45</v>
      </c>
      <c r="E442" t="s">
        <v>289</v>
      </c>
      <c r="F442" s="2" t="s">
        <v>628</v>
      </c>
      <c r="G442" t="s">
        <v>43</v>
      </c>
      <c r="H442">
        <v>0</v>
      </c>
      <c r="I442" t="s">
        <v>43</v>
      </c>
      <c r="J442" t="str">
        <f>"NTNNDR74D15D612G"</f>
        <v>NTNNDR74D15D612G</v>
      </c>
    </row>
    <row r="443" spans="1:10" ht="17" x14ac:dyDescent="0.2">
      <c r="A443">
        <v>2022</v>
      </c>
      <c r="B443">
        <v>442</v>
      </c>
      <c r="C443" s="1">
        <v>44813</v>
      </c>
      <c r="D443">
        <v>350</v>
      </c>
      <c r="E443" t="s">
        <v>174</v>
      </c>
      <c r="F443" s="2" t="s">
        <v>629</v>
      </c>
      <c r="G443" t="s">
        <v>176</v>
      </c>
      <c r="H443">
        <v>50014</v>
      </c>
      <c r="I443" t="s">
        <v>177</v>
      </c>
      <c r="J443" t="str">
        <f>"06821850481"</f>
        <v>06821850481</v>
      </c>
    </row>
    <row r="444" spans="1:10" ht="17" x14ac:dyDescent="0.2">
      <c r="A444">
        <v>2022</v>
      </c>
      <c r="B444">
        <v>443</v>
      </c>
      <c r="C444" s="1">
        <v>44813</v>
      </c>
      <c r="D444">
        <v>2300</v>
      </c>
      <c r="E444" t="s">
        <v>630</v>
      </c>
      <c r="F444" s="2" t="s">
        <v>631</v>
      </c>
      <c r="G444" t="s">
        <v>43</v>
      </c>
      <c r="H444">
        <v>0</v>
      </c>
      <c r="I444" t="s">
        <v>43</v>
      </c>
      <c r="J444" t="str">
        <f>"05368290481"</f>
        <v>05368290481</v>
      </c>
    </row>
    <row r="445" spans="1:10" ht="17" x14ac:dyDescent="0.2">
      <c r="A445">
        <v>2022</v>
      </c>
      <c r="B445">
        <v>444</v>
      </c>
      <c r="C445" s="1">
        <v>44813</v>
      </c>
      <c r="D445">
        <v>1410</v>
      </c>
      <c r="E445" t="s">
        <v>213</v>
      </c>
      <c r="F445" s="2" t="s">
        <v>632</v>
      </c>
      <c r="G445" t="s">
        <v>215</v>
      </c>
      <c r="H445">
        <v>56121</v>
      </c>
      <c r="I445" t="s">
        <v>216</v>
      </c>
      <c r="J445" t="str">
        <f>"01533610505"</f>
        <v>01533610505</v>
      </c>
    </row>
    <row r="446" spans="1:10" ht="17" x14ac:dyDescent="0.2">
      <c r="A446">
        <v>2022</v>
      </c>
      <c r="B446">
        <v>445</v>
      </c>
      <c r="C446" s="1">
        <v>44813</v>
      </c>
      <c r="D446">
        <v>285</v>
      </c>
      <c r="E446" t="s">
        <v>29</v>
      </c>
      <c r="F446" s="2" t="s">
        <v>633</v>
      </c>
      <c r="G446" t="s">
        <v>31</v>
      </c>
      <c r="H446">
        <v>10135</v>
      </c>
      <c r="I446" t="s">
        <v>32</v>
      </c>
      <c r="J446" t="str">
        <f>"06714021000"</f>
        <v>06714021000</v>
      </c>
    </row>
    <row r="447" spans="1:10" ht="17" x14ac:dyDescent="0.2">
      <c r="A447">
        <v>2022</v>
      </c>
      <c r="B447">
        <v>446</v>
      </c>
      <c r="C447" s="1">
        <v>44813</v>
      </c>
      <c r="D447">
        <v>34</v>
      </c>
      <c r="E447" t="s">
        <v>21</v>
      </c>
      <c r="F447" s="2" t="s">
        <v>634</v>
      </c>
      <c r="G447" t="s">
        <v>23</v>
      </c>
      <c r="H447">
        <v>143</v>
      </c>
      <c r="I447" t="s">
        <v>24</v>
      </c>
      <c r="J447" t="str">
        <f>"10191231009"</f>
        <v>10191231009</v>
      </c>
    </row>
    <row r="448" spans="1:10" ht="17" x14ac:dyDescent="0.2">
      <c r="A448">
        <v>2022</v>
      </c>
      <c r="B448">
        <v>447</v>
      </c>
      <c r="C448" s="1">
        <v>44813</v>
      </c>
      <c r="D448">
        <v>1062.76</v>
      </c>
      <c r="E448" t="s">
        <v>166</v>
      </c>
      <c r="F448" s="2" t="s">
        <v>635</v>
      </c>
      <c r="G448" t="s">
        <v>168</v>
      </c>
      <c r="H448">
        <v>20123</v>
      </c>
      <c r="I448" t="s">
        <v>169</v>
      </c>
      <c r="J448" t="str">
        <f>"00488410010"</f>
        <v>00488410010</v>
      </c>
    </row>
    <row r="449" spans="1:10" ht="17" x14ac:dyDescent="0.2">
      <c r="A449">
        <v>2022</v>
      </c>
      <c r="B449">
        <v>448</v>
      </c>
      <c r="C449" s="1">
        <v>44819</v>
      </c>
      <c r="D449">
        <v>407.52</v>
      </c>
      <c r="E449" t="s">
        <v>144</v>
      </c>
      <c r="F449" s="2" t="s">
        <v>636</v>
      </c>
      <c r="G449" t="s">
        <v>43</v>
      </c>
      <c r="H449">
        <v>0</v>
      </c>
      <c r="I449" t="s">
        <v>146</v>
      </c>
      <c r="J449" t="str">
        <f>""</f>
        <v/>
      </c>
    </row>
    <row r="450" spans="1:10" ht="17" x14ac:dyDescent="0.2">
      <c r="A450">
        <v>2022</v>
      </c>
      <c r="B450">
        <v>449</v>
      </c>
      <c r="C450" s="1">
        <v>44819</v>
      </c>
      <c r="D450">
        <v>90</v>
      </c>
      <c r="E450" t="s">
        <v>637</v>
      </c>
      <c r="F450" s="2" t="s">
        <v>638</v>
      </c>
      <c r="G450" t="s">
        <v>43</v>
      </c>
      <c r="H450">
        <v>0</v>
      </c>
      <c r="I450" t="s">
        <v>43</v>
      </c>
      <c r="J450" t="str">
        <f>"97584460584"</f>
        <v>97584460584</v>
      </c>
    </row>
    <row r="451" spans="1:10" ht="17" x14ac:dyDescent="0.2">
      <c r="A451">
        <v>2022</v>
      </c>
      <c r="B451">
        <v>450</v>
      </c>
      <c r="C451" s="1">
        <v>44819</v>
      </c>
      <c r="D451">
        <v>30</v>
      </c>
      <c r="E451" t="s">
        <v>637</v>
      </c>
      <c r="F451" s="2" t="s">
        <v>639</v>
      </c>
      <c r="G451" t="s">
        <v>43</v>
      </c>
      <c r="H451">
        <v>0</v>
      </c>
      <c r="I451" t="s">
        <v>43</v>
      </c>
      <c r="J451" t="str">
        <f>"97584460584"</f>
        <v>97584460584</v>
      </c>
    </row>
    <row r="452" spans="1:10" ht="17" x14ac:dyDescent="0.2">
      <c r="A452">
        <v>2022</v>
      </c>
      <c r="B452">
        <v>451</v>
      </c>
      <c r="C452" s="1">
        <v>44819</v>
      </c>
      <c r="D452">
        <v>60</v>
      </c>
      <c r="E452" t="s">
        <v>637</v>
      </c>
      <c r="F452" s="2" t="s">
        <v>640</v>
      </c>
      <c r="G452" t="s">
        <v>43</v>
      </c>
      <c r="H452">
        <v>0</v>
      </c>
      <c r="I452" t="s">
        <v>43</v>
      </c>
      <c r="J452" t="str">
        <f>"97584460584"</f>
        <v>97584460584</v>
      </c>
    </row>
    <row r="453" spans="1:10" ht="17" x14ac:dyDescent="0.2">
      <c r="A453">
        <v>2022</v>
      </c>
      <c r="B453">
        <v>452</v>
      </c>
      <c r="C453" s="1">
        <v>44820</v>
      </c>
      <c r="D453">
        <v>1515</v>
      </c>
      <c r="E453" t="s">
        <v>427</v>
      </c>
      <c r="F453" s="2" t="s">
        <v>641</v>
      </c>
      <c r="G453" t="s">
        <v>429</v>
      </c>
      <c r="H453">
        <v>50127</v>
      </c>
      <c r="I453" t="s">
        <v>430</v>
      </c>
      <c r="J453" t="str">
        <f>"05690070486"</f>
        <v>05690070486</v>
      </c>
    </row>
    <row r="454" spans="1:10" ht="17" x14ac:dyDescent="0.2">
      <c r="A454">
        <v>2022</v>
      </c>
      <c r="B454">
        <v>453</v>
      </c>
      <c r="C454" s="1">
        <v>44820</v>
      </c>
      <c r="D454">
        <v>8307</v>
      </c>
      <c r="E454" t="s">
        <v>642</v>
      </c>
      <c r="F454" s="2" t="s">
        <v>643</v>
      </c>
      <c r="G454" t="s">
        <v>642</v>
      </c>
      <c r="H454">
        <v>0</v>
      </c>
      <c r="I454" t="s">
        <v>43</v>
      </c>
      <c r="J454" t="str">
        <f>"00540710308"</f>
        <v>00540710308</v>
      </c>
    </row>
    <row r="455" spans="1:10" ht="17" x14ac:dyDescent="0.2">
      <c r="A455">
        <v>2022</v>
      </c>
      <c r="B455">
        <v>454</v>
      </c>
      <c r="C455" s="1">
        <v>44823</v>
      </c>
      <c r="D455">
        <v>1</v>
      </c>
      <c r="E455" t="s">
        <v>41</v>
      </c>
      <c r="F455" s="2" t="s">
        <v>644</v>
      </c>
      <c r="G455" t="s">
        <v>43</v>
      </c>
      <c r="H455">
        <v>0</v>
      </c>
      <c r="I455" t="s">
        <v>43</v>
      </c>
      <c r="J455" t="str">
        <f>"02118311006"</f>
        <v>02118311006</v>
      </c>
    </row>
    <row r="456" spans="1:10" ht="17" x14ac:dyDescent="0.2">
      <c r="A456">
        <v>2022</v>
      </c>
      <c r="B456">
        <v>455</v>
      </c>
      <c r="C456" s="1">
        <v>44824</v>
      </c>
      <c r="D456">
        <v>1850.94</v>
      </c>
      <c r="E456" t="s">
        <v>289</v>
      </c>
      <c r="F456" s="2" t="s">
        <v>645</v>
      </c>
      <c r="G456" t="s">
        <v>43</v>
      </c>
      <c r="H456">
        <v>0</v>
      </c>
      <c r="I456" t="s">
        <v>43</v>
      </c>
      <c r="J456" t="str">
        <f>"NTNNDR74D15D612G"</f>
        <v>NTNNDR74D15D612G</v>
      </c>
    </row>
    <row r="457" spans="1:10" ht="17" x14ac:dyDescent="0.2">
      <c r="A457">
        <v>2022</v>
      </c>
      <c r="B457">
        <v>456</v>
      </c>
      <c r="C457" s="1">
        <v>44824</v>
      </c>
      <c r="D457">
        <v>75.8</v>
      </c>
      <c r="E457" t="s">
        <v>70</v>
      </c>
      <c r="F457" s="2" t="s">
        <v>646</v>
      </c>
      <c r="G457" t="s">
        <v>43</v>
      </c>
      <c r="H457">
        <v>0</v>
      </c>
      <c r="I457" t="s">
        <v>43</v>
      </c>
      <c r="J457" t="str">
        <f>""</f>
        <v/>
      </c>
    </row>
    <row r="458" spans="1:10" ht="17" x14ac:dyDescent="0.2">
      <c r="A458">
        <v>2022</v>
      </c>
      <c r="B458">
        <v>457</v>
      </c>
      <c r="C458" s="1">
        <v>44824</v>
      </c>
      <c r="D458">
        <v>708.5</v>
      </c>
      <c r="E458" t="s">
        <v>74</v>
      </c>
      <c r="F458" s="2" t="s">
        <v>647</v>
      </c>
      <c r="G458" t="s">
        <v>43</v>
      </c>
      <c r="H458">
        <v>0</v>
      </c>
      <c r="I458" t="s">
        <v>43</v>
      </c>
      <c r="J458" t="str">
        <f>""</f>
        <v/>
      </c>
    </row>
    <row r="459" spans="1:10" ht="17" x14ac:dyDescent="0.2">
      <c r="A459">
        <v>2022</v>
      </c>
      <c r="B459">
        <v>458</v>
      </c>
      <c r="C459" s="1">
        <v>44824</v>
      </c>
      <c r="D459">
        <v>750</v>
      </c>
      <c r="E459" t="s">
        <v>465</v>
      </c>
      <c r="F459" s="2" t="s">
        <v>648</v>
      </c>
      <c r="G459" t="s">
        <v>43</v>
      </c>
      <c r="H459">
        <v>0</v>
      </c>
      <c r="I459" t="s">
        <v>43</v>
      </c>
      <c r="J459" t="str">
        <f>"CRSSMN5D5C469I"</f>
        <v>CRSSMN5D5C469I</v>
      </c>
    </row>
    <row r="460" spans="1:10" ht="17" x14ac:dyDescent="0.2">
      <c r="A460">
        <v>2022</v>
      </c>
      <c r="B460">
        <v>459</v>
      </c>
      <c r="C460" s="1">
        <v>44824</v>
      </c>
      <c r="D460">
        <v>900.66</v>
      </c>
      <c r="E460" t="s">
        <v>200</v>
      </c>
      <c r="F460" s="2" t="s">
        <v>649</v>
      </c>
      <c r="G460" t="s">
        <v>43</v>
      </c>
      <c r="H460">
        <v>0</v>
      </c>
      <c r="I460" t="s">
        <v>43</v>
      </c>
      <c r="J460" t="str">
        <f>""</f>
        <v/>
      </c>
    </row>
    <row r="461" spans="1:10" ht="17" x14ac:dyDescent="0.2">
      <c r="A461">
        <v>2022</v>
      </c>
      <c r="B461">
        <v>460</v>
      </c>
      <c r="C461" s="1">
        <v>44824</v>
      </c>
      <c r="D461">
        <v>62.8</v>
      </c>
      <c r="E461" t="s">
        <v>457</v>
      </c>
      <c r="F461" s="2" t="s">
        <v>650</v>
      </c>
      <c r="G461" t="s">
        <v>43</v>
      </c>
      <c r="H461">
        <v>0</v>
      </c>
      <c r="I461" t="s">
        <v>43</v>
      </c>
      <c r="J461" t="str">
        <f>"RTLLRT69T23D612K"</f>
        <v>RTLLRT69T23D612K</v>
      </c>
    </row>
    <row r="462" spans="1:10" ht="17" x14ac:dyDescent="0.2">
      <c r="A462">
        <v>2022</v>
      </c>
      <c r="B462">
        <v>461</v>
      </c>
      <c r="C462" s="1">
        <v>44824</v>
      </c>
      <c r="D462">
        <v>92.8</v>
      </c>
      <c r="E462" t="s">
        <v>381</v>
      </c>
      <c r="F462" s="2" t="s">
        <v>651</v>
      </c>
      <c r="G462" t="s">
        <v>43</v>
      </c>
      <c r="H462">
        <v>0</v>
      </c>
      <c r="I462" t="s">
        <v>43</v>
      </c>
      <c r="J462" t="str">
        <f>""</f>
        <v/>
      </c>
    </row>
    <row r="463" spans="1:10" ht="17" x14ac:dyDescent="0.2">
      <c r="A463">
        <v>2022</v>
      </c>
      <c r="B463">
        <v>462</v>
      </c>
      <c r="C463" s="1">
        <v>44824</v>
      </c>
      <c r="D463">
        <v>69</v>
      </c>
      <c r="E463" t="s">
        <v>652</v>
      </c>
      <c r="F463" s="2" t="s">
        <v>653</v>
      </c>
      <c r="G463" t="s">
        <v>43</v>
      </c>
      <c r="H463">
        <v>0</v>
      </c>
      <c r="I463" t="s">
        <v>43</v>
      </c>
      <c r="J463" t="str">
        <f>""</f>
        <v/>
      </c>
    </row>
    <row r="464" spans="1:10" ht="17" x14ac:dyDescent="0.2">
      <c r="A464">
        <v>2022</v>
      </c>
      <c r="B464">
        <v>463</v>
      </c>
      <c r="C464" s="1">
        <v>44824</v>
      </c>
      <c r="D464">
        <v>34.9</v>
      </c>
      <c r="E464" t="s">
        <v>53</v>
      </c>
      <c r="F464" s="2" t="s">
        <v>654</v>
      </c>
      <c r="G464" t="s">
        <v>43</v>
      </c>
      <c r="H464">
        <v>0</v>
      </c>
      <c r="I464" t="s">
        <v>43</v>
      </c>
      <c r="J464" t="str">
        <f>"GZZBNR59H04D612R"</f>
        <v>GZZBNR59H04D612R</v>
      </c>
    </row>
    <row r="465" spans="1:10" ht="17" x14ac:dyDescent="0.2">
      <c r="A465">
        <v>2022</v>
      </c>
      <c r="B465">
        <v>464</v>
      </c>
      <c r="C465" s="1">
        <v>44824</v>
      </c>
      <c r="D465">
        <v>38.200000000000003</v>
      </c>
      <c r="E465" t="s">
        <v>53</v>
      </c>
      <c r="F465" s="2" t="s">
        <v>655</v>
      </c>
      <c r="G465" t="s">
        <v>43</v>
      </c>
      <c r="H465">
        <v>0</v>
      </c>
      <c r="I465" t="s">
        <v>43</v>
      </c>
      <c r="J465" t="str">
        <f>"GZZBNR59H04D612R"</f>
        <v>GZZBNR59H04D612R</v>
      </c>
    </row>
    <row r="466" spans="1:10" ht="17" x14ac:dyDescent="0.2">
      <c r="A466">
        <v>2022</v>
      </c>
      <c r="B466">
        <v>465</v>
      </c>
      <c r="C466" s="1">
        <v>44824</v>
      </c>
      <c r="D466">
        <v>1552.54</v>
      </c>
      <c r="E466" t="s">
        <v>504</v>
      </c>
      <c r="F466" s="2" t="s">
        <v>656</v>
      </c>
      <c r="G466" t="s">
        <v>43</v>
      </c>
      <c r="H466">
        <v>0</v>
      </c>
      <c r="I466" t="s">
        <v>43</v>
      </c>
      <c r="J466" t="str">
        <f>""</f>
        <v/>
      </c>
    </row>
    <row r="467" spans="1:10" ht="17" x14ac:dyDescent="0.2">
      <c r="A467">
        <v>2022</v>
      </c>
      <c r="B467">
        <v>466</v>
      </c>
      <c r="C467" s="1">
        <v>44824</v>
      </c>
      <c r="D467">
        <v>94.3</v>
      </c>
      <c r="E467" t="s">
        <v>79</v>
      </c>
      <c r="F467" s="2" t="s">
        <v>657</v>
      </c>
      <c r="G467" t="s">
        <v>43</v>
      </c>
      <c r="H467">
        <v>0</v>
      </c>
      <c r="I467" t="s">
        <v>43</v>
      </c>
      <c r="J467" t="str">
        <f t="shared" ref="J467:J475" si="0">"TDDSFN64T26M126R"</f>
        <v>TDDSFN64T26M126R</v>
      </c>
    </row>
    <row r="468" spans="1:10" ht="17" x14ac:dyDescent="0.2">
      <c r="A468">
        <v>2022</v>
      </c>
      <c r="B468">
        <v>467</v>
      </c>
      <c r="C468" s="1">
        <v>44824</v>
      </c>
      <c r="D468">
        <v>23.54</v>
      </c>
      <c r="E468" t="s">
        <v>79</v>
      </c>
      <c r="F468" s="2" t="s">
        <v>658</v>
      </c>
      <c r="G468" t="s">
        <v>43</v>
      </c>
      <c r="H468">
        <v>0</v>
      </c>
      <c r="I468" t="s">
        <v>43</v>
      </c>
      <c r="J468" t="str">
        <f t="shared" si="0"/>
        <v>TDDSFN64T26M126R</v>
      </c>
    </row>
    <row r="469" spans="1:10" ht="17" x14ac:dyDescent="0.2">
      <c r="A469">
        <v>2022</v>
      </c>
      <c r="B469">
        <v>468</v>
      </c>
      <c r="C469" s="1">
        <v>44824</v>
      </c>
      <c r="D469">
        <v>161.5</v>
      </c>
      <c r="E469" t="s">
        <v>79</v>
      </c>
      <c r="F469" s="2" t="s">
        <v>659</v>
      </c>
      <c r="G469" t="s">
        <v>43</v>
      </c>
      <c r="H469">
        <v>0</v>
      </c>
      <c r="I469" t="s">
        <v>43</v>
      </c>
      <c r="J469" t="str">
        <f t="shared" si="0"/>
        <v>TDDSFN64T26M126R</v>
      </c>
    </row>
    <row r="470" spans="1:10" ht="17" x14ac:dyDescent="0.2">
      <c r="A470">
        <v>2022</v>
      </c>
      <c r="B470">
        <v>469</v>
      </c>
      <c r="C470" s="1">
        <v>44824</v>
      </c>
      <c r="D470">
        <v>49.64</v>
      </c>
      <c r="E470" t="s">
        <v>79</v>
      </c>
      <c r="F470" s="2" t="s">
        <v>660</v>
      </c>
      <c r="G470" t="s">
        <v>43</v>
      </c>
      <c r="H470">
        <v>0</v>
      </c>
      <c r="I470" t="s">
        <v>43</v>
      </c>
      <c r="J470" t="str">
        <f t="shared" si="0"/>
        <v>TDDSFN64T26M126R</v>
      </c>
    </row>
    <row r="471" spans="1:10" ht="17" x14ac:dyDescent="0.2">
      <c r="A471">
        <v>2022</v>
      </c>
      <c r="B471">
        <v>470</v>
      </c>
      <c r="C471" s="1">
        <v>44824</v>
      </c>
      <c r="D471">
        <v>21.7</v>
      </c>
      <c r="E471" t="s">
        <v>79</v>
      </c>
      <c r="F471" s="2" t="s">
        <v>661</v>
      </c>
      <c r="G471" t="s">
        <v>43</v>
      </c>
      <c r="H471">
        <v>0</v>
      </c>
      <c r="I471" t="s">
        <v>43</v>
      </c>
      <c r="J471" t="str">
        <f t="shared" si="0"/>
        <v>TDDSFN64T26M126R</v>
      </c>
    </row>
    <row r="472" spans="1:10" ht="17" x14ac:dyDescent="0.2">
      <c r="A472">
        <v>2022</v>
      </c>
      <c r="B472">
        <v>471</v>
      </c>
      <c r="C472" s="1">
        <v>44824</v>
      </c>
      <c r="D472">
        <v>109.46</v>
      </c>
      <c r="E472" t="s">
        <v>79</v>
      </c>
      <c r="F472" s="2" t="s">
        <v>662</v>
      </c>
      <c r="G472" t="s">
        <v>43</v>
      </c>
      <c r="H472">
        <v>0</v>
      </c>
      <c r="I472" t="s">
        <v>43</v>
      </c>
      <c r="J472" t="str">
        <f t="shared" si="0"/>
        <v>TDDSFN64T26M126R</v>
      </c>
    </row>
    <row r="473" spans="1:10" ht="17" x14ac:dyDescent="0.2">
      <c r="A473">
        <v>2022</v>
      </c>
      <c r="B473">
        <v>472</v>
      </c>
      <c r="C473" s="1">
        <v>44824</v>
      </c>
      <c r="D473">
        <v>113.6</v>
      </c>
      <c r="E473" t="s">
        <v>79</v>
      </c>
      <c r="F473" s="2" t="s">
        <v>663</v>
      </c>
      <c r="G473" t="s">
        <v>43</v>
      </c>
      <c r="H473">
        <v>0</v>
      </c>
      <c r="I473" t="s">
        <v>43</v>
      </c>
      <c r="J473" t="str">
        <f t="shared" si="0"/>
        <v>TDDSFN64T26M126R</v>
      </c>
    </row>
    <row r="474" spans="1:10" ht="17" x14ac:dyDescent="0.2">
      <c r="A474">
        <v>2022</v>
      </c>
      <c r="B474">
        <v>473</v>
      </c>
      <c r="C474" s="1">
        <v>44824</v>
      </c>
      <c r="D474">
        <v>97.61</v>
      </c>
      <c r="E474" t="s">
        <v>79</v>
      </c>
      <c r="F474" s="2" t="s">
        <v>664</v>
      </c>
      <c r="G474" t="s">
        <v>43</v>
      </c>
      <c r="H474">
        <v>0</v>
      </c>
      <c r="I474" t="s">
        <v>43</v>
      </c>
      <c r="J474" t="str">
        <f t="shared" si="0"/>
        <v>TDDSFN64T26M126R</v>
      </c>
    </row>
    <row r="475" spans="1:10" ht="17" x14ac:dyDescent="0.2">
      <c r="A475">
        <v>2022</v>
      </c>
      <c r="B475">
        <v>474</v>
      </c>
      <c r="C475" s="1">
        <v>44824</v>
      </c>
      <c r="D475">
        <v>96.12</v>
      </c>
      <c r="E475" t="s">
        <v>79</v>
      </c>
      <c r="F475" s="2" t="s">
        <v>665</v>
      </c>
      <c r="G475" t="s">
        <v>43</v>
      </c>
      <c r="H475">
        <v>0</v>
      </c>
      <c r="I475" t="s">
        <v>43</v>
      </c>
      <c r="J475" t="str">
        <f t="shared" si="0"/>
        <v>TDDSFN64T26M126R</v>
      </c>
    </row>
    <row r="476" spans="1:10" ht="17" x14ac:dyDescent="0.2">
      <c r="A476">
        <v>2022</v>
      </c>
      <c r="B476">
        <v>475</v>
      </c>
      <c r="C476" s="1">
        <v>44824</v>
      </c>
      <c r="D476">
        <v>58.8</v>
      </c>
      <c r="E476" t="s">
        <v>205</v>
      </c>
      <c r="F476" s="2" t="s">
        <v>666</v>
      </c>
      <c r="G476" t="s">
        <v>43</v>
      </c>
      <c r="H476">
        <v>0</v>
      </c>
      <c r="I476" t="s">
        <v>43</v>
      </c>
      <c r="J476" t="str">
        <f>""</f>
        <v/>
      </c>
    </row>
    <row r="477" spans="1:10" ht="17" x14ac:dyDescent="0.2">
      <c r="A477">
        <v>2022</v>
      </c>
      <c r="B477">
        <v>476</v>
      </c>
      <c r="C477" s="1">
        <v>44824</v>
      </c>
      <c r="D477">
        <v>69</v>
      </c>
      <c r="E477" t="s">
        <v>84</v>
      </c>
      <c r="F477" s="2" t="s">
        <v>667</v>
      </c>
      <c r="G477" t="s">
        <v>43</v>
      </c>
      <c r="H477">
        <v>0</v>
      </c>
      <c r="I477" t="s">
        <v>43</v>
      </c>
      <c r="J477" t="str">
        <f>""</f>
        <v/>
      </c>
    </row>
    <row r="478" spans="1:10" ht="17" x14ac:dyDescent="0.2">
      <c r="A478">
        <v>2022</v>
      </c>
      <c r="B478">
        <v>477</v>
      </c>
      <c r="C478" s="1">
        <v>44826</v>
      </c>
      <c r="D478">
        <v>28.28</v>
      </c>
      <c r="E478" t="s">
        <v>46</v>
      </c>
      <c r="F478" s="2" t="s">
        <v>668</v>
      </c>
      <c r="G478" t="s">
        <v>43</v>
      </c>
      <c r="H478">
        <v>0</v>
      </c>
      <c r="I478" t="s">
        <v>43</v>
      </c>
      <c r="J478" t="str">
        <f>""</f>
        <v/>
      </c>
    </row>
    <row r="479" spans="1:10" ht="17" x14ac:dyDescent="0.2">
      <c r="A479">
        <v>2022</v>
      </c>
      <c r="B479">
        <v>478</v>
      </c>
      <c r="C479" s="1">
        <v>44826</v>
      </c>
      <c r="D479">
        <v>53048.959999999999</v>
      </c>
      <c r="E479" t="s">
        <v>46</v>
      </c>
      <c r="F479" s="2" t="s">
        <v>669</v>
      </c>
      <c r="G479" t="s">
        <v>43</v>
      </c>
      <c r="H479">
        <v>0</v>
      </c>
      <c r="I479" t="s">
        <v>43</v>
      </c>
      <c r="J479" t="str">
        <f>""</f>
        <v/>
      </c>
    </row>
    <row r="480" spans="1:10" ht="17" x14ac:dyDescent="0.2">
      <c r="A480">
        <v>2022</v>
      </c>
      <c r="B480">
        <v>479</v>
      </c>
      <c r="C480" s="1">
        <v>44826</v>
      </c>
      <c r="D480">
        <v>373.68</v>
      </c>
      <c r="E480" t="s">
        <v>46</v>
      </c>
      <c r="F480" s="2" t="s">
        <v>669</v>
      </c>
      <c r="G480" t="s">
        <v>43</v>
      </c>
      <c r="H480">
        <v>0</v>
      </c>
      <c r="I480" t="s">
        <v>43</v>
      </c>
      <c r="J480" t="str">
        <f>""</f>
        <v/>
      </c>
    </row>
    <row r="481" spans="1:10" ht="17" x14ac:dyDescent="0.2">
      <c r="A481">
        <v>2022</v>
      </c>
      <c r="B481">
        <v>480</v>
      </c>
      <c r="C481" s="1">
        <v>44826</v>
      </c>
      <c r="D481">
        <v>49.24</v>
      </c>
      <c r="E481" t="s">
        <v>46</v>
      </c>
      <c r="F481" s="2" t="s">
        <v>669</v>
      </c>
      <c r="G481" t="s">
        <v>43</v>
      </c>
      <c r="H481">
        <v>0</v>
      </c>
      <c r="I481" t="s">
        <v>43</v>
      </c>
      <c r="J481" t="str">
        <f>""</f>
        <v/>
      </c>
    </row>
    <row r="482" spans="1:10" ht="17" x14ac:dyDescent="0.2">
      <c r="A482">
        <v>2022</v>
      </c>
      <c r="B482">
        <v>481</v>
      </c>
      <c r="C482" s="1">
        <v>44826</v>
      </c>
      <c r="D482">
        <v>176.84</v>
      </c>
      <c r="E482" t="s">
        <v>46</v>
      </c>
      <c r="F482" s="2" t="s">
        <v>669</v>
      </c>
      <c r="G482" t="s">
        <v>43</v>
      </c>
      <c r="H482">
        <v>0</v>
      </c>
      <c r="I482" t="s">
        <v>43</v>
      </c>
      <c r="J482" t="str">
        <f>""</f>
        <v/>
      </c>
    </row>
    <row r="483" spans="1:10" ht="17" x14ac:dyDescent="0.2">
      <c r="A483">
        <v>2022</v>
      </c>
      <c r="B483">
        <v>482</v>
      </c>
      <c r="C483" s="1">
        <v>44826</v>
      </c>
      <c r="D483">
        <v>81.180000000000007</v>
      </c>
      <c r="E483" t="s">
        <v>46</v>
      </c>
      <c r="F483" s="2" t="s">
        <v>669</v>
      </c>
      <c r="G483" t="s">
        <v>43</v>
      </c>
      <c r="H483">
        <v>0</v>
      </c>
      <c r="I483" t="s">
        <v>43</v>
      </c>
      <c r="J483" t="str">
        <f>""</f>
        <v/>
      </c>
    </row>
    <row r="484" spans="1:10" ht="17" x14ac:dyDescent="0.2">
      <c r="A484">
        <v>2022</v>
      </c>
      <c r="B484">
        <v>483</v>
      </c>
      <c r="C484" s="1">
        <v>44826</v>
      </c>
      <c r="D484">
        <v>7914.93</v>
      </c>
      <c r="E484" t="s">
        <v>46</v>
      </c>
      <c r="F484" s="2" t="s">
        <v>670</v>
      </c>
      <c r="G484" t="s">
        <v>43</v>
      </c>
      <c r="H484">
        <v>0</v>
      </c>
      <c r="I484" t="s">
        <v>43</v>
      </c>
      <c r="J484" t="str">
        <f>""</f>
        <v/>
      </c>
    </row>
    <row r="485" spans="1:10" ht="17" x14ac:dyDescent="0.2">
      <c r="A485">
        <v>2022</v>
      </c>
      <c r="B485">
        <v>484</v>
      </c>
      <c r="C485" s="1">
        <v>44826</v>
      </c>
      <c r="D485">
        <v>56.59</v>
      </c>
      <c r="E485" t="s">
        <v>46</v>
      </c>
      <c r="F485" s="2" t="s">
        <v>669</v>
      </c>
      <c r="G485" t="s">
        <v>43</v>
      </c>
      <c r="H485">
        <v>0</v>
      </c>
      <c r="I485" t="s">
        <v>43</v>
      </c>
      <c r="J485" t="str">
        <f>""</f>
        <v/>
      </c>
    </row>
    <row r="486" spans="1:10" ht="17" x14ac:dyDescent="0.2">
      <c r="A486">
        <v>2022</v>
      </c>
      <c r="B486">
        <v>485</v>
      </c>
      <c r="C486" s="1">
        <v>44826</v>
      </c>
      <c r="D486">
        <v>92.95</v>
      </c>
      <c r="E486" t="s">
        <v>46</v>
      </c>
      <c r="F486" s="2" t="s">
        <v>669</v>
      </c>
      <c r="G486" t="s">
        <v>43</v>
      </c>
      <c r="H486">
        <v>0</v>
      </c>
      <c r="I486" t="s">
        <v>43</v>
      </c>
      <c r="J486" t="str">
        <f>""</f>
        <v/>
      </c>
    </row>
    <row r="487" spans="1:10" ht="17" x14ac:dyDescent="0.2">
      <c r="A487">
        <v>2022</v>
      </c>
      <c r="B487">
        <v>486</v>
      </c>
      <c r="C487" s="1">
        <v>44826</v>
      </c>
      <c r="D487">
        <v>12.26</v>
      </c>
      <c r="E487" t="s">
        <v>46</v>
      </c>
      <c r="F487" s="2" t="s">
        <v>671</v>
      </c>
      <c r="G487" t="s">
        <v>43</v>
      </c>
      <c r="H487">
        <v>0</v>
      </c>
      <c r="I487" t="s">
        <v>43</v>
      </c>
      <c r="J487" t="str">
        <f>""</f>
        <v/>
      </c>
    </row>
    <row r="488" spans="1:10" ht="17" x14ac:dyDescent="0.2">
      <c r="A488">
        <v>2022</v>
      </c>
      <c r="B488">
        <v>487</v>
      </c>
      <c r="C488" s="1">
        <v>44826</v>
      </c>
      <c r="D488">
        <v>2160.84</v>
      </c>
      <c r="E488" t="s">
        <v>46</v>
      </c>
      <c r="F488" s="2" t="s">
        <v>672</v>
      </c>
      <c r="G488" t="s">
        <v>43</v>
      </c>
      <c r="H488">
        <v>0</v>
      </c>
      <c r="I488" t="s">
        <v>43</v>
      </c>
      <c r="J488" t="str">
        <f>""</f>
        <v/>
      </c>
    </row>
    <row r="489" spans="1:10" ht="34" x14ac:dyDescent="0.2">
      <c r="A489">
        <v>2022</v>
      </c>
      <c r="B489">
        <v>488</v>
      </c>
      <c r="C489" s="1">
        <v>44825</v>
      </c>
      <c r="D489">
        <v>1600</v>
      </c>
      <c r="E489" t="s">
        <v>45</v>
      </c>
      <c r="F489" s="2" t="s">
        <v>673</v>
      </c>
      <c r="G489" t="s">
        <v>43</v>
      </c>
      <c r="H489">
        <v>0</v>
      </c>
      <c r="I489" t="s">
        <v>43</v>
      </c>
      <c r="J489" t="str">
        <f>""</f>
        <v/>
      </c>
    </row>
    <row r="490" spans="1:10" ht="17" x14ac:dyDescent="0.2">
      <c r="A490">
        <v>2022</v>
      </c>
      <c r="B490">
        <v>489</v>
      </c>
      <c r="C490" s="1">
        <v>44825</v>
      </c>
      <c r="D490">
        <v>98.14</v>
      </c>
      <c r="E490" t="s">
        <v>51</v>
      </c>
      <c r="F490" s="2" t="s">
        <v>674</v>
      </c>
      <c r="G490" t="s">
        <v>43</v>
      </c>
      <c r="H490">
        <v>0</v>
      </c>
      <c r="I490" t="s">
        <v>43</v>
      </c>
      <c r="J490" t="str">
        <f>"94119000480"</f>
        <v>94119000480</v>
      </c>
    </row>
    <row r="491" spans="1:10" ht="17" x14ac:dyDescent="0.2">
      <c r="A491">
        <v>2022</v>
      </c>
      <c r="B491">
        <v>490</v>
      </c>
      <c r="C491" s="1">
        <v>44832</v>
      </c>
      <c r="D491">
        <v>5329</v>
      </c>
      <c r="E491" t="s">
        <v>53</v>
      </c>
      <c r="F491" s="2" t="s">
        <v>675</v>
      </c>
      <c r="G491" t="s">
        <v>43</v>
      </c>
      <c r="H491">
        <v>0</v>
      </c>
      <c r="I491" t="s">
        <v>43</v>
      </c>
      <c r="J491" t="str">
        <f>"GZZBNR59H04D612R"</f>
        <v>GZZBNR59H04D612R</v>
      </c>
    </row>
    <row r="492" spans="1:10" ht="17" x14ac:dyDescent="0.2">
      <c r="A492">
        <v>2022</v>
      </c>
      <c r="B492">
        <v>491</v>
      </c>
      <c r="C492" s="1">
        <v>44832</v>
      </c>
      <c r="D492">
        <v>80043.740000000005</v>
      </c>
      <c r="E492" t="s">
        <v>55</v>
      </c>
      <c r="F492" s="2" t="s">
        <v>676</v>
      </c>
      <c r="G492" t="s">
        <v>43</v>
      </c>
      <c r="H492">
        <v>0</v>
      </c>
      <c r="I492" t="s">
        <v>43</v>
      </c>
      <c r="J492" t="str">
        <f>""</f>
        <v/>
      </c>
    </row>
    <row r="493" spans="1:10" ht="17" x14ac:dyDescent="0.2">
      <c r="A493">
        <v>2022</v>
      </c>
      <c r="B493">
        <v>492</v>
      </c>
      <c r="C493" s="1">
        <v>44826</v>
      </c>
      <c r="D493">
        <v>300</v>
      </c>
      <c r="E493" t="s">
        <v>292</v>
      </c>
      <c r="F493" s="2" t="s">
        <v>677</v>
      </c>
      <c r="G493" t="s">
        <v>43</v>
      </c>
      <c r="H493">
        <v>0</v>
      </c>
      <c r="I493" t="s">
        <v>43</v>
      </c>
      <c r="J493" t="str">
        <f>""</f>
        <v/>
      </c>
    </row>
    <row r="494" spans="1:10" ht="17" x14ac:dyDescent="0.2">
      <c r="A494">
        <v>2022</v>
      </c>
      <c r="B494">
        <v>493</v>
      </c>
      <c r="C494" s="1">
        <v>44831</v>
      </c>
      <c r="D494">
        <v>173.65</v>
      </c>
      <c r="E494" t="s">
        <v>190</v>
      </c>
      <c r="F494" s="2" t="s">
        <v>678</v>
      </c>
      <c r="G494" t="s">
        <v>43</v>
      </c>
      <c r="H494">
        <v>0</v>
      </c>
      <c r="I494" t="s">
        <v>43</v>
      </c>
      <c r="J494" t="str">
        <f>""</f>
        <v/>
      </c>
    </row>
    <row r="495" spans="1:10" ht="17" x14ac:dyDescent="0.2">
      <c r="A495">
        <v>2022</v>
      </c>
      <c r="B495">
        <v>494</v>
      </c>
      <c r="C495" s="1">
        <v>44830</v>
      </c>
      <c r="D495">
        <v>689.87</v>
      </c>
      <c r="E495" t="s">
        <v>67</v>
      </c>
      <c r="F495" s="2" t="s">
        <v>679</v>
      </c>
      <c r="G495" t="s">
        <v>43</v>
      </c>
      <c r="H495">
        <v>0</v>
      </c>
      <c r="I495" t="s">
        <v>43</v>
      </c>
      <c r="J495" t="str">
        <f>"BRNCRL70S22A390H"</f>
        <v>BRNCRL70S22A390H</v>
      </c>
    </row>
    <row r="496" spans="1:10" ht="17" x14ac:dyDescent="0.2">
      <c r="A496">
        <v>2022</v>
      </c>
      <c r="B496">
        <v>495</v>
      </c>
      <c r="C496" s="1">
        <v>44830</v>
      </c>
      <c r="D496">
        <v>108</v>
      </c>
      <c r="E496" t="s">
        <v>67</v>
      </c>
      <c r="F496" s="2" t="s">
        <v>680</v>
      </c>
      <c r="G496" t="s">
        <v>43</v>
      </c>
      <c r="H496">
        <v>0</v>
      </c>
      <c r="I496" t="s">
        <v>43</v>
      </c>
      <c r="J496" t="str">
        <f>"BRNCRL70S22A390H"</f>
        <v>BRNCRL70S22A390H</v>
      </c>
    </row>
    <row r="497" spans="1:10" ht="17" x14ac:dyDescent="0.2">
      <c r="A497">
        <v>2022</v>
      </c>
      <c r="B497">
        <v>496</v>
      </c>
      <c r="C497" s="1">
        <v>44830</v>
      </c>
      <c r="D497">
        <v>407.76</v>
      </c>
      <c r="E497" t="s">
        <v>67</v>
      </c>
      <c r="F497" s="2" t="s">
        <v>681</v>
      </c>
      <c r="G497" t="s">
        <v>43</v>
      </c>
      <c r="H497">
        <v>0</v>
      </c>
      <c r="I497" t="s">
        <v>43</v>
      </c>
      <c r="J497" t="str">
        <f>"BRNCRL70S22A390H"</f>
        <v>BRNCRL70S22A390H</v>
      </c>
    </row>
    <row r="498" spans="1:10" ht="17" x14ac:dyDescent="0.2">
      <c r="A498">
        <v>2022</v>
      </c>
      <c r="B498">
        <v>497</v>
      </c>
      <c r="C498" s="1">
        <v>44830</v>
      </c>
      <c r="D498">
        <v>904.87</v>
      </c>
      <c r="E498" t="s">
        <v>682</v>
      </c>
      <c r="F498" s="2" t="s">
        <v>683</v>
      </c>
      <c r="G498" t="s">
        <v>43</v>
      </c>
      <c r="H498">
        <v>0</v>
      </c>
      <c r="I498" t="s">
        <v>43</v>
      </c>
      <c r="J498" t="str">
        <f>""</f>
        <v/>
      </c>
    </row>
    <row r="499" spans="1:10" ht="17" x14ac:dyDescent="0.2">
      <c r="A499">
        <v>2022</v>
      </c>
      <c r="B499">
        <v>498</v>
      </c>
      <c r="C499" s="1">
        <v>44830</v>
      </c>
      <c r="D499">
        <v>25.2</v>
      </c>
      <c r="E499" t="s">
        <v>200</v>
      </c>
      <c r="F499" s="2" t="s">
        <v>684</v>
      </c>
      <c r="G499" t="s">
        <v>43</v>
      </c>
      <c r="H499">
        <v>0</v>
      </c>
      <c r="I499" t="s">
        <v>43</v>
      </c>
      <c r="J499" t="str">
        <f>""</f>
        <v/>
      </c>
    </row>
    <row r="500" spans="1:10" ht="17" x14ac:dyDescent="0.2">
      <c r="A500">
        <v>2022</v>
      </c>
      <c r="B500">
        <v>499</v>
      </c>
      <c r="C500" s="1">
        <v>44830</v>
      </c>
      <c r="D500">
        <v>1893.7</v>
      </c>
      <c r="E500" t="s">
        <v>457</v>
      </c>
      <c r="F500" s="2" t="s">
        <v>685</v>
      </c>
      <c r="G500" t="s">
        <v>43</v>
      </c>
      <c r="H500">
        <v>0</v>
      </c>
      <c r="I500" t="s">
        <v>43</v>
      </c>
      <c r="J500" t="str">
        <f>"RTLLRT69T23D612K"</f>
        <v>RTLLRT69T23D612K</v>
      </c>
    </row>
    <row r="501" spans="1:10" ht="17" x14ac:dyDescent="0.2">
      <c r="A501">
        <v>2022</v>
      </c>
      <c r="B501">
        <v>500</v>
      </c>
      <c r="C501" s="1">
        <v>44830</v>
      </c>
      <c r="D501">
        <v>311.2</v>
      </c>
      <c r="E501" t="s">
        <v>67</v>
      </c>
      <c r="F501" s="2" t="s">
        <v>686</v>
      </c>
      <c r="G501" t="s">
        <v>43</v>
      </c>
      <c r="H501">
        <v>0</v>
      </c>
      <c r="I501" t="s">
        <v>43</v>
      </c>
      <c r="J501" t="str">
        <f>"BRNCRL70S22A390H"</f>
        <v>BRNCRL70S22A390H</v>
      </c>
    </row>
    <row r="502" spans="1:10" ht="17" x14ac:dyDescent="0.2">
      <c r="A502">
        <v>2022</v>
      </c>
      <c r="B502">
        <v>501</v>
      </c>
      <c r="C502" s="1">
        <v>44830</v>
      </c>
      <c r="D502">
        <v>30.5</v>
      </c>
      <c r="E502" t="s">
        <v>687</v>
      </c>
      <c r="F502" s="2" t="s">
        <v>688</v>
      </c>
      <c r="G502" t="s">
        <v>43</v>
      </c>
      <c r="H502">
        <v>0</v>
      </c>
      <c r="I502" t="s">
        <v>43</v>
      </c>
      <c r="J502" t="str">
        <f>"VLLRRT77E30D403V"</f>
        <v>VLLRRT77E30D403V</v>
      </c>
    </row>
    <row r="503" spans="1:10" ht="17" x14ac:dyDescent="0.2">
      <c r="A503">
        <v>2022</v>
      </c>
      <c r="B503">
        <v>502</v>
      </c>
      <c r="C503" s="1">
        <v>44830</v>
      </c>
      <c r="D503">
        <v>69</v>
      </c>
      <c r="E503" t="s">
        <v>297</v>
      </c>
      <c r="F503" s="2" t="s">
        <v>689</v>
      </c>
      <c r="G503" t="s">
        <v>43</v>
      </c>
      <c r="H503">
        <v>0</v>
      </c>
      <c r="I503" t="s">
        <v>43</v>
      </c>
      <c r="J503" t="str">
        <f>""</f>
        <v/>
      </c>
    </row>
    <row r="504" spans="1:10" ht="17" x14ac:dyDescent="0.2">
      <c r="A504">
        <v>2022</v>
      </c>
      <c r="B504">
        <v>503</v>
      </c>
      <c r="C504" s="1">
        <v>44831</v>
      </c>
      <c r="D504">
        <v>15000</v>
      </c>
      <c r="E504" t="s">
        <v>142</v>
      </c>
      <c r="F504" s="2" t="s">
        <v>690</v>
      </c>
      <c r="G504" t="s">
        <v>43</v>
      </c>
      <c r="H504">
        <v>0</v>
      </c>
      <c r="I504" t="s">
        <v>43</v>
      </c>
      <c r="J504" t="str">
        <f>""</f>
        <v/>
      </c>
    </row>
    <row r="505" spans="1:10" ht="17" x14ac:dyDescent="0.2">
      <c r="A505">
        <v>2022</v>
      </c>
      <c r="B505">
        <v>504</v>
      </c>
      <c r="C505" s="1">
        <v>44831</v>
      </c>
      <c r="D505">
        <v>283</v>
      </c>
      <c r="E505" t="s">
        <v>84</v>
      </c>
      <c r="F505" s="2" t="s">
        <v>691</v>
      </c>
      <c r="G505" t="s">
        <v>43</v>
      </c>
      <c r="H505">
        <v>0</v>
      </c>
      <c r="I505" t="s">
        <v>43</v>
      </c>
      <c r="J505" t="str">
        <f>""</f>
        <v/>
      </c>
    </row>
    <row r="506" spans="1:10" ht="17" x14ac:dyDescent="0.2">
      <c r="A506">
        <v>2022</v>
      </c>
      <c r="B506">
        <v>505</v>
      </c>
      <c r="C506" s="1">
        <v>44832</v>
      </c>
      <c r="D506">
        <v>6240</v>
      </c>
      <c r="E506" t="s">
        <v>692</v>
      </c>
      <c r="F506" s="2" t="s">
        <v>693</v>
      </c>
      <c r="G506" t="s">
        <v>694</v>
      </c>
      <c r="H506">
        <v>50022</v>
      </c>
      <c r="I506" t="s">
        <v>695</v>
      </c>
      <c r="J506" t="str">
        <f>"01564430484"</f>
        <v>01564430484</v>
      </c>
    </row>
    <row r="507" spans="1:10" ht="17" x14ac:dyDescent="0.2">
      <c r="A507">
        <v>2022</v>
      </c>
      <c r="B507">
        <v>506</v>
      </c>
      <c r="C507" s="1">
        <v>44832</v>
      </c>
      <c r="D507">
        <v>6100</v>
      </c>
      <c r="E507" t="s">
        <v>37</v>
      </c>
      <c r="F507" s="2" t="s">
        <v>696</v>
      </c>
      <c r="G507" t="s">
        <v>39</v>
      </c>
      <c r="H507">
        <v>5100</v>
      </c>
      <c r="I507" t="s">
        <v>40</v>
      </c>
      <c r="J507" t="str">
        <f>"00758240550"</f>
        <v>00758240550</v>
      </c>
    </row>
    <row r="508" spans="1:10" ht="17" x14ac:dyDescent="0.2">
      <c r="A508">
        <v>2022</v>
      </c>
      <c r="B508">
        <v>507</v>
      </c>
      <c r="C508" s="1">
        <v>44832</v>
      </c>
      <c r="D508">
        <v>59990</v>
      </c>
      <c r="E508" t="s">
        <v>697</v>
      </c>
      <c r="F508" s="2" t="s">
        <v>698</v>
      </c>
      <c r="G508" t="s">
        <v>699</v>
      </c>
      <c r="H508">
        <v>20121</v>
      </c>
      <c r="I508" t="s">
        <v>65</v>
      </c>
      <c r="J508" t="str">
        <f>"05869180967"</f>
        <v>05869180967</v>
      </c>
    </row>
    <row r="509" spans="1:10" ht="17" x14ac:dyDescent="0.2">
      <c r="A509">
        <v>2022</v>
      </c>
      <c r="B509">
        <v>508</v>
      </c>
      <c r="C509" s="1">
        <v>44832</v>
      </c>
      <c r="D509">
        <v>904</v>
      </c>
      <c r="E509" t="s">
        <v>700</v>
      </c>
      <c r="F509" s="2" t="s">
        <v>701</v>
      </c>
      <c r="G509" t="s">
        <v>702</v>
      </c>
      <c r="H509">
        <v>50041</v>
      </c>
      <c r="I509" t="s">
        <v>703</v>
      </c>
      <c r="J509" t="str">
        <f>"05133380484"</f>
        <v>05133380484</v>
      </c>
    </row>
    <row r="510" spans="1:10" ht="17" x14ac:dyDescent="0.2">
      <c r="A510">
        <v>2022</v>
      </c>
      <c r="B510">
        <v>509</v>
      </c>
      <c r="C510" s="1">
        <v>44833</v>
      </c>
      <c r="D510">
        <v>95</v>
      </c>
      <c r="E510" t="s">
        <v>270</v>
      </c>
      <c r="F510" s="2" t="s">
        <v>704</v>
      </c>
      <c r="G510" t="s">
        <v>272</v>
      </c>
      <c r="H510">
        <v>0</v>
      </c>
      <c r="I510" t="s">
        <v>273</v>
      </c>
      <c r="J510" t="str">
        <f>""</f>
        <v/>
      </c>
    </row>
    <row r="511" spans="1:10" ht="17" x14ac:dyDescent="0.2">
      <c r="A511">
        <v>2022</v>
      </c>
      <c r="B511">
        <v>510</v>
      </c>
      <c r="C511" s="1">
        <v>44833</v>
      </c>
      <c r="D511">
        <v>119.5</v>
      </c>
      <c r="E511" t="s">
        <v>270</v>
      </c>
      <c r="F511" s="2" t="s">
        <v>705</v>
      </c>
      <c r="G511" t="s">
        <v>272</v>
      </c>
      <c r="H511">
        <v>0</v>
      </c>
      <c r="I511" t="s">
        <v>273</v>
      </c>
      <c r="J511" t="str">
        <f>""</f>
        <v/>
      </c>
    </row>
    <row r="512" spans="1:10" ht="17" x14ac:dyDescent="0.2">
      <c r="A512">
        <v>2022</v>
      </c>
      <c r="B512">
        <v>511</v>
      </c>
      <c r="C512" s="1">
        <v>44833</v>
      </c>
      <c r="D512">
        <v>1140</v>
      </c>
      <c r="E512" t="s">
        <v>270</v>
      </c>
      <c r="F512" s="2" t="s">
        <v>706</v>
      </c>
      <c r="G512" t="s">
        <v>272</v>
      </c>
      <c r="H512">
        <v>0</v>
      </c>
      <c r="I512" t="s">
        <v>273</v>
      </c>
      <c r="J512" t="str">
        <f>""</f>
        <v/>
      </c>
    </row>
    <row r="513" spans="1:10" ht="17" x14ac:dyDescent="0.2">
      <c r="A513">
        <v>2022</v>
      </c>
      <c r="B513">
        <v>512</v>
      </c>
      <c r="C513" s="1">
        <v>44833</v>
      </c>
      <c r="D513">
        <v>1112</v>
      </c>
      <c r="E513" t="s">
        <v>270</v>
      </c>
      <c r="F513" s="2" t="s">
        <v>707</v>
      </c>
      <c r="G513" t="s">
        <v>272</v>
      </c>
      <c r="H513">
        <v>0</v>
      </c>
      <c r="I513" t="s">
        <v>273</v>
      </c>
      <c r="J513" t="str">
        <f>""</f>
        <v/>
      </c>
    </row>
    <row r="514" spans="1:10" ht="17" x14ac:dyDescent="0.2">
      <c r="A514">
        <v>2022</v>
      </c>
      <c r="B514">
        <v>513</v>
      </c>
      <c r="C514" s="1">
        <v>44833</v>
      </c>
      <c r="D514">
        <v>967</v>
      </c>
      <c r="E514" t="s">
        <v>270</v>
      </c>
      <c r="F514" s="2" t="s">
        <v>708</v>
      </c>
      <c r="G514" t="s">
        <v>272</v>
      </c>
      <c r="H514">
        <v>0</v>
      </c>
      <c r="I514" t="s">
        <v>273</v>
      </c>
      <c r="J514" t="str">
        <f>""</f>
        <v/>
      </c>
    </row>
    <row r="515" spans="1:10" ht="17" x14ac:dyDescent="0.2">
      <c r="A515">
        <v>2022</v>
      </c>
      <c r="B515">
        <v>514</v>
      </c>
      <c r="C515" s="1">
        <v>44833</v>
      </c>
      <c r="D515">
        <v>1407.95</v>
      </c>
      <c r="E515" t="s">
        <v>270</v>
      </c>
      <c r="F515" s="2" t="s">
        <v>709</v>
      </c>
      <c r="G515" t="s">
        <v>272</v>
      </c>
      <c r="H515">
        <v>0</v>
      </c>
      <c r="I515" t="s">
        <v>273</v>
      </c>
      <c r="J515" t="str">
        <f>""</f>
        <v/>
      </c>
    </row>
    <row r="516" spans="1:10" ht="17" x14ac:dyDescent="0.2">
      <c r="A516">
        <v>2022</v>
      </c>
      <c r="B516">
        <v>515</v>
      </c>
      <c r="C516" s="1">
        <v>44833</v>
      </c>
      <c r="D516">
        <v>147.18</v>
      </c>
      <c r="E516" t="s">
        <v>270</v>
      </c>
      <c r="F516" s="2" t="s">
        <v>710</v>
      </c>
      <c r="G516" t="s">
        <v>272</v>
      </c>
      <c r="H516">
        <v>0</v>
      </c>
      <c r="I516" t="s">
        <v>273</v>
      </c>
      <c r="J516" t="str">
        <f>""</f>
        <v/>
      </c>
    </row>
    <row r="517" spans="1:10" ht="17" x14ac:dyDescent="0.2">
      <c r="A517">
        <v>2022</v>
      </c>
      <c r="B517">
        <v>516</v>
      </c>
      <c r="C517" s="1">
        <v>44834</v>
      </c>
      <c r="D517">
        <v>302.60000000000002</v>
      </c>
      <c r="E517" t="s">
        <v>70</v>
      </c>
      <c r="F517" s="2" t="s">
        <v>711</v>
      </c>
      <c r="G517" t="s">
        <v>43</v>
      </c>
      <c r="H517">
        <v>0</v>
      </c>
      <c r="I517" t="s">
        <v>43</v>
      </c>
      <c r="J517" t="str">
        <f>""</f>
        <v/>
      </c>
    </row>
    <row r="518" spans="1:10" ht="17" x14ac:dyDescent="0.2">
      <c r="A518">
        <v>2022</v>
      </c>
      <c r="B518">
        <v>517</v>
      </c>
      <c r="C518" s="1">
        <v>44834</v>
      </c>
      <c r="D518">
        <v>158.54</v>
      </c>
      <c r="E518" t="s">
        <v>79</v>
      </c>
      <c r="F518" s="2" t="s">
        <v>712</v>
      </c>
      <c r="G518" t="s">
        <v>43</v>
      </c>
      <c r="H518">
        <v>0</v>
      </c>
      <c r="I518" t="s">
        <v>43</v>
      </c>
      <c r="J518" t="str">
        <f>"TDDSFN64T26M126R"</f>
        <v>TDDSFN64T26M126R</v>
      </c>
    </row>
    <row r="519" spans="1:10" ht="17" x14ac:dyDescent="0.2">
      <c r="A519">
        <v>2022</v>
      </c>
      <c r="B519">
        <v>518</v>
      </c>
      <c r="C519" s="1">
        <v>44834</v>
      </c>
      <c r="D519">
        <v>359.4</v>
      </c>
      <c r="E519" t="s">
        <v>79</v>
      </c>
      <c r="F519" s="2" t="s">
        <v>713</v>
      </c>
      <c r="G519" t="s">
        <v>43</v>
      </c>
      <c r="H519">
        <v>0</v>
      </c>
      <c r="I519" t="s">
        <v>43</v>
      </c>
      <c r="J519" t="str">
        <f>"TDDSFN64T26M126R"</f>
        <v>TDDSFN64T26M126R</v>
      </c>
    </row>
    <row r="520" spans="1:10" ht="17" x14ac:dyDescent="0.2">
      <c r="A520">
        <v>2022</v>
      </c>
      <c r="B520">
        <v>519</v>
      </c>
      <c r="C520" s="1">
        <v>44834</v>
      </c>
      <c r="D520">
        <v>265.27999999999997</v>
      </c>
      <c r="E520" t="s">
        <v>386</v>
      </c>
      <c r="F520" s="2" t="s">
        <v>714</v>
      </c>
      <c r="G520" t="s">
        <v>43</v>
      </c>
      <c r="H520">
        <v>0</v>
      </c>
      <c r="I520" t="s">
        <v>43</v>
      </c>
      <c r="J520" t="str">
        <f>""</f>
        <v/>
      </c>
    </row>
    <row r="521" spans="1:10" ht="17" x14ac:dyDescent="0.2">
      <c r="A521">
        <v>2022</v>
      </c>
      <c r="B521">
        <v>520</v>
      </c>
      <c r="C521" s="1">
        <v>44834</v>
      </c>
      <c r="D521">
        <v>24.95</v>
      </c>
      <c r="E521" t="s">
        <v>282</v>
      </c>
      <c r="F521" s="2" t="s">
        <v>715</v>
      </c>
      <c r="G521" t="s">
        <v>43</v>
      </c>
      <c r="H521">
        <v>0</v>
      </c>
      <c r="I521" t="s">
        <v>43</v>
      </c>
      <c r="J521" t="str">
        <f>"CSTRRT68H25E202U"</f>
        <v>CSTRRT68H25E202U</v>
      </c>
    </row>
    <row r="522" spans="1:10" ht="17" x14ac:dyDescent="0.2">
      <c r="A522">
        <v>2022</v>
      </c>
      <c r="B522">
        <v>521</v>
      </c>
      <c r="C522" s="1">
        <v>44838</v>
      </c>
      <c r="D522">
        <v>1418.24</v>
      </c>
      <c r="E522" t="s">
        <v>235</v>
      </c>
      <c r="F522" s="2" t="s">
        <v>716</v>
      </c>
      <c r="G522" t="s">
        <v>237</v>
      </c>
      <c r="H522">
        <v>0</v>
      </c>
      <c r="I522" t="s">
        <v>238</v>
      </c>
      <c r="J522" t="str">
        <f>"CHE11569494"</f>
        <v>CHE11569494</v>
      </c>
    </row>
    <row r="523" spans="1:10" ht="17" x14ac:dyDescent="0.2">
      <c r="A523">
        <v>2022</v>
      </c>
      <c r="B523">
        <v>522</v>
      </c>
      <c r="C523" s="1">
        <v>44838</v>
      </c>
      <c r="D523">
        <v>176.44</v>
      </c>
      <c r="E523" t="s">
        <v>53</v>
      </c>
      <c r="F523" s="2" t="s">
        <v>717</v>
      </c>
      <c r="G523" t="s">
        <v>43</v>
      </c>
      <c r="H523">
        <v>0</v>
      </c>
      <c r="I523" t="s">
        <v>43</v>
      </c>
      <c r="J523" t="str">
        <f>"GZZBNR59H04D612R"</f>
        <v>GZZBNR59H04D612R</v>
      </c>
    </row>
    <row r="524" spans="1:10" ht="17" x14ac:dyDescent="0.2">
      <c r="A524">
        <v>2022</v>
      </c>
      <c r="B524">
        <v>523</v>
      </c>
      <c r="C524" s="1">
        <v>44838</v>
      </c>
      <c r="D524">
        <v>27.3</v>
      </c>
      <c r="E524" t="s">
        <v>205</v>
      </c>
      <c r="F524" s="2" t="s">
        <v>718</v>
      </c>
      <c r="G524" t="s">
        <v>43</v>
      </c>
      <c r="H524">
        <v>0</v>
      </c>
      <c r="I524" t="s">
        <v>43</v>
      </c>
      <c r="J524" t="str">
        <f>""</f>
        <v/>
      </c>
    </row>
    <row r="525" spans="1:10" ht="17" x14ac:dyDescent="0.2">
      <c r="A525">
        <v>2022</v>
      </c>
      <c r="B525">
        <v>524</v>
      </c>
      <c r="C525" s="1">
        <v>44839</v>
      </c>
      <c r="D525">
        <v>2.0699999999999998</v>
      </c>
      <c r="E525" t="s">
        <v>133</v>
      </c>
      <c r="F525" s="2" t="s">
        <v>719</v>
      </c>
      <c r="G525" t="s">
        <v>135</v>
      </c>
      <c r="H525">
        <v>0</v>
      </c>
      <c r="I525" t="s">
        <v>43</v>
      </c>
      <c r="J525" t="str">
        <f>"09771701001"</f>
        <v>09771701001</v>
      </c>
    </row>
    <row r="526" spans="1:10" ht="17" x14ac:dyDescent="0.2">
      <c r="A526">
        <v>2022</v>
      </c>
      <c r="B526">
        <v>525</v>
      </c>
      <c r="C526" s="1">
        <v>44839</v>
      </c>
      <c r="D526">
        <v>45.9</v>
      </c>
      <c r="E526" t="s">
        <v>136</v>
      </c>
      <c r="F526" s="2" t="s">
        <v>720</v>
      </c>
      <c r="G526" t="s">
        <v>138</v>
      </c>
      <c r="H526">
        <v>159</v>
      </c>
      <c r="I526" t="s">
        <v>20</v>
      </c>
      <c r="J526" t="str">
        <f>"07516911000"</f>
        <v>07516911000</v>
      </c>
    </row>
    <row r="527" spans="1:10" ht="17" x14ac:dyDescent="0.2">
      <c r="A527">
        <v>2022</v>
      </c>
      <c r="B527">
        <v>526</v>
      </c>
      <c r="C527" s="1">
        <v>44839</v>
      </c>
      <c r="D527">
        <v>1</v>
      </c>
      <c r="E527" t="s">
        <v>139</v>
      </c>
      <c r="F527" s="2" t="s">
        <v>721</v>
      </c>
      <c r="G527" t="s">
        <v>43</v>
      </c>
      <c r="H527">
        <v>0</v>
      </c>
      <c r="I527" t="s">
        <v>43</v>
      </c>
      <c r="J527" t="str">
        <f>""</f>
        <v/>
      </c>
    </row>
    <row r="528" spans="1:10" ht="17" x14ac:dyDescent="0.2">
      <c r="A528">
        <v>2022</v>
      </c>
      <c r="B528">
        <v>527</v>
      </c>
      <c r="C528" s="1">
        <v>44841</v>
      </c>
      <c r="D528">
        <v>6875.4</v>
      </c>
      <c r="E528" t="s">
        <v>41</v>
      </c>
      <c r="F528" s="2" t="s">
        <v>722</v>
      </c>
      <c r="G528" t="s">
        <v>43</v>
      </c>
      <c r="H528">
        <v>0</v>
      </c>
      <c r="I528" t="s">
        <v>43</v>
      </c>
      <c r="J528" t="str">
        <f>"02118311006"</f>
        <v>02118311006</v>
      </c>
    </row>
    <row r="529" spans="1:10" ht="17" x14ac:dyDescent="0.2">
      <c r="A529">
        <v>2022</v>
      </c>
      <c r="B529">
        <v>528</v>
      </c>
      <c r="C529" s="1">
        <v>44841</v>
      </c>
      <c r="D529">
        <v>882.6</v>
      </c>
      <c r="E529" t="s">
        <v>41</v>
      </c>
      <c r="F529" s="2" t="s">
        <v>723</v>
      </c>
      <c r="G529" t="s">
        <v>43</v>
      </c>
      <c r="H529">
        <v>0</v>
      </c>
      <c r="I529" t="s">
        <v>43</v>
      </c>
      <c r="J529" t="str">
        <f>"02118311006"</f>
        <v>02118311006</v>
      </c>
    </row>
    <row r="530" spans="1:10" ht="17" x14ac:dyDescent="0.2">
      <c r="A530">
        <v>2022</v>
      </c>
      <c r="B530">
        <v>529</v>
      </c>
      <c r="C530" s="1">
        <v>44841</v>
      </c>
      <c r="D530">
        <v>8500</v>
      </c>
      <c r="E530" t="s">
        <v>427</v>
      </c>
      <c r="F530" s="2" t="s">
        <v>724</v>
      </c>
      <c r="G530" t="s">
        <v>429</v>
      </c>
      <c r="H530">
        <v>50127</v>
      </c>
      <c r="I530" t="s">
        <v>430</v>
      </c>
      <c r="J530" t="str">
        <f>"05690070486"</f>
        <v>05690070486</v>
      </c>
    </row>
    <row r="531" spans="1:10" ht="17" x14ac:dyDescent="0.2">
      <c r="A531">
        <v>2022</v>
      </c>
      <c r="B531">
        <v>530</v>
      </c>
      <c r="C531" s="1">
        <v>44841</v>
      </c>
      <c r="D531">
        <v>452</v>
      </c>
      <c r="E531" t="s">
        <v>354</v>
      </c>
      <c r="F531" s="2" t="s">
        <v>725</v>
      </c>
      <c r="G531" t="s">
        <v>356</v>
      </c>
      <c r="H531">
        <v>50134</v>
      </c>
      <c r="I531" t="s">
        <v>357</v>
      </c>
      <c r="J531" t="str">
        <f>"06923570482"</f>
        <v>06923570482</v>
      </c>
    </row>
    <row r="532" spans="1:10" ht="17" x14ac:dyDescent="0.2">
      <c r="A532">
        <v>2022</v>
      </c>
      <c r="B532">
        <v>531</v>
      </c>
      <c r="C532" s="1">
        <v>44841</v>
      </c>
      <c r="D532">
        <v>1474.5</v>
      </c>
      <c r="E532" t="s">
        <v>354</v>
      </c>
      <c r="F532" s="2" t="s">
        <v>726</v>
      </c>
      <c r="G532" t="s">
        <v>356</v>
      </c>
      <c r="H532">
        <v>50134</v>
      </c>
      <c r="I532" t="s">
        <v>357</v>
      </c>
      <c r="J532" t="str">
        <f>"06923570482"</f>
        <v>06923570482</v>
      </c>
    </row>
    <row r="533" spans="1:10" ht="17" x14ac:dyDescent="0.2">
      <c r="A533">
        <v>2022</v>
      </c>
      <c r="B533">
        <v>532</v>
      </c>
      <c r="C533" s="1">
        <v>44841</v>
      </c>
      <c r="D533">
        <v>897</v>
      </c>
      <c r="E533" t="s">
        <v>727</v>
      </c>
      <c r="F533" s="2" t="s">
        <v>728</v>
      </c>
      <c r="G533" t="s">
        <v>729</v>
      </c>
      <c r="H533">
        <v>50145</v>
      </c>
      <c r="I533" t="s">
        <v>16</v>
      </c>
      <c r="J533" t="str">
        <f>"02138700485"</f>
        <v>02138700485</v>
      </c>
    </row>
    <row r="534" spans="1:10" ht="17" x14ac:dyDescent="0.2">
      <c r="A534">
        <v>2022</v>
      </c>
      <c r="B534">
        <v>533</v>
      </c>
      <c r="C534" s="1">
        <v>44841</v>
      </c>
      <c r="D534">
        <v>203.2</v>
      </c>
      <c r="E534" t="s">
        <v>159</v>
      </c>
      <c r="F534" s="2" t="s">
        <v>730</v>
      </c>
      <c r="G534" t="s">
        <v>161</v>
      </c>
      <c r="H534">
        <v>153</v>
      </c>
      <c r="I534" t="s">
        <v>24</v>
      </c>
      <c r="J534" t="str">
        <f>"05111821004"</f>
        <v>05111821004</v>
      </c>
    </row>
    <row r="535" spans="1:10" ht="17" x14ac:dyDescent="0.2">
      <c r="A535">
        <v>2022</v>
      </c>
      <c r="B535">
        <v>534</v>
      </c>
      <c r="C535" s="1">
        <v>44841</v>
      </c>
      <c r="D535">
        <v>28.72</v>
      </c>
      <c r="E535" t="s">
        <v>121</v>
      </c>
      <c r="F535" s="2" t="s">
        <v>731</v>
      </c>
      <c r="G535" t="s">
        <v>123</v>
      </c>
      <c r="H535">
        <v>50122</v>
      </c>
      <c r="I535" t="s">
        <v>124</v>
      </c>
      <c r="J535" t="str">
        <f>"00394730485"</f>
        <v>00394730485</v>
      </c>
    </row>
    <row r="536" spans="1:10" ht="17" x14ac:dyDescent="0.2">
      <c r="A536">
        <v>2022</v>
      </c>
      <c r="B536">
        <v>535</v>
      </c>
      <c r="C536" s="1">
        <v>44841</v>
      </c>
      <c r="D536">
        <v>301.37</v>
      </c>
      <c r="E536" t="s">
        <v>125</v>
      </c>
      <c r="F536" s="2" t="s">
        <v>732</v>
      </c>
      <c r="G536" t="s">
        <v>127</v>
      </c>
      <c r="H536">
        <v>198</v>
      </c>
      <c r="I536" t="s">
        <v>128</v>
      </c>
      <c r="J536" t="str">
        <f>"15844561009"</f>
        <v>15844561009</v>
      </c>
    </row>
    <row r="537" spans="1:10" ht="17" x14ac:dyDescent="0.2">
      <c r="A537">
        <v>2022</v>
      </c>
      <c r="B537">
        <v>536</v>
      </c>
      <c r="C537" s="1">
        <v>44841</v>
      </c>
      <c r="D537">
        <v>34</v>
      </c>
      <c r="E537" t="s">
        <v>21</v>
      </c>
      <c r="F537" s="2" t="s">
        <v>733</v>
      </c>
      <c r="G537" t="s">
        <v>23</v>
      </c>
      <c r="H537">
        <v>143</v>
      </c>
      <c r="I537" t="s">
        <v>24</v>
      </c>
      <c r="J537" t="str">
        <f>"10191231009"</f>
        <v>10191231009</v>
      </c>
    </row>
    <row r="538" spans="1:10" ht="17" x14ac:dyDescent="0.2">
      <c r="A538">
        <v>2022</v>
      </c>
      <c r="B538">
        <v>537</v>
      </c>
      <c r="C538" s="1">
        <v>44841</v>
      </c>
      <c r="D538">
        <v>76</v>
      </c>
      <c r="E538" t="s">
        <v>543</v>
      </c>
      <c r="F538" s="2" t="s">
        <v>734</v>
      </c>
      <c r="G538" t="s">
        <v>545</v>
      </c>
      <c r="H538">
        <v>50100</v>
      </c>
      <c r="I538" t="s">
        <v>357</v>
      </c>
      <c r="J538" t="str">
        <f>"05811120483"</f>
        <v>05811120483</v>
      </c>
    </row>
    <row r="539" spans="1:10" ht="17" x14ac:dyDescent="0.2">
      <c r="A539">
        <v>2022</v>
      </c>
      <c r="B539">
        <v>538</v>
      </c>
      <c r="C539" s="1">
        <v>44841</v>
      </c>
      <c r="D539">
        <v>30</v>
      </c>
      <c r="E539" t="s">
        <v>543</v>
      </c>
      <c r="F539" s="2" t="s">
        <v>735</v>
      </c>
      <c r="G539" t="s">
        <v>545</v>
      </c>
      <c r="H539">
        <v>50100</v>
      </c>
      <c r="I539" t="s">
        <v>357</v>
      </c>
      <c r="J539" t="str">
        <f>"05811120483"</f>
        <v>05811120483</v>
      </c>
    </row>
    <row r="540" spans="1:10" ht="17" x14ac:dyDescent="0.2">
      <c r="A540">
        <v>2022</v>
      </c>
      <c r="B540">
        <v>539</v>
      </c>
      <c r="C540" s="1">
        <v>44841</v>
      </c>
      <c r="D540">
        <v>1000</v>
      </c>
      <c r="E540" t="s">
        <v>419</v>
      </c>
      <c r="F540" s="2" t="s">
        <v>736</v>
      </c>
      <c r="G540" t="s">
        <v>421</v>
      </c>
      <c r="H540">
        <v>40</v>
      </c>
      <c r="I540" t="s">
        <v>422</v>
      </c>
      <c r="J540" t="str">
        <f>"07339581006"</f>
        <v>07339581006</v>
      </c>
    </row>
    <row r="541" spans="1:10" ht="17" x14ac:dyDescent="0.2">
      <c r="A541">
        <v>2022</v>
      </c>
      <c r="B541">
        <v>540</v>
      </c>
      <c r="C541" s="1">
        <v>44848</v>
      </c>
      <c r="D541">
        <v>19800</v>
      </c>
      <c r="E541" t="s">
        <v>737</v>
      </c>
      <c r="F541" s="2" t="s">
        <v>738</v>
      </c>
      <c r="G541" t="s">
        <v>739</v>
      </c>
      <c r="H541">
        <v>16149</v>
      </c>
      <c r="I541" t="s">
        <v>740</v>
      </c>
      <c r="J541" t="str">
        <f>"07741870013"</f>
        <v>07741870013</v>
      </c>
    </row>
    <row r="542" spans="1:10" ht="17" x14ac:dyDescent="0.2">
      <c r="A542">
        <v>2022</v>
      </c>
      <c r="B542">
        <v>541</v>
      </c>
      <c r="C542" s="1">
        <v>44848</v>
      </c>
      <c r="D542">
        <v>20</v>
      </c>
      <c r="E542" t="s">
        <v>543</v>
      </c>
      <c r="F542" s="2" t="s">
        <v>741</v>
      </c>
      <c r="G542" t="s">
        <v>545</v>
      </c>
      <c r="H542">
        <v>50100</v>
      </c>
      <c r="I542" t="s">
        <v>357</v>
      </c>
      <c r="J542" t="str">
        <f>"05811120483"</f>
        <v>05811120483</v>
      </c>
    </row>
    <row r="543" spans="1:10" ht="17" x14ac:dyDescent="0.2">
      <c r="A543">
        <v>2022</v>
      </c>
      <c r="B543">
        <v>542</v>
      </c>
      <c r="C543" s="1">
        <v>44854</v>
      </c>
      <c r="D543">
        <v>35331.49</v>
      </c>
      <c r="E543" t="s">
        <v>46</v>
      </c>
      <c r="F543" s="2" t="s">
        <v>742</v>
      </c>
      <c r="G543" t="s">
        <v>43</v>
      </c>
      <c r="H543">
        <v>0</v>
      </c>
      <c r="I543" t="s">
        <v>43</v>
      </c>
      <c r="J543" t="str">
        <f>""</f>
        <v/>
      </c>
    </row>
    <row r="544" spans="1:10" ht="17" x14ac:dyDescent="0.2">
      <c r="A544">
        <v>2022</v>
      </c>
      <c r="B544">
        <v>543</v>
      </c>
      <c r="C544" s="1">
        <v>44854</v>
      </c>
      <c r="D544">
        <v>174.69</v>
      </c>
      <c r="E544" t="s">
        <v>46</v>
      </c>
      <c r="F544" s="2" t="s">
        <v>742</v>
      </c>
      <c r="G544" t="s">
        <v>43</v>
      </c>
      <c r="H544">
        <v>0</v>
      </c>
      <c r="I544" t="s">
        <v>43</v>
      </c>
      <c r="J544" t="str">
        <f>""</f>
        <v/>
      </c>
    </row>
    <row r="545" spans="1:10" ht="17" x14ac:dyDescent="0.2">
      <c r="A545">
        <v>2022</v>
      </c>
      <c r="B545">
        <v>544</v>
      </c>
      <c r="C545" s="1">
        <v>44854</v>
      </c>
      <c r="D545">
        <v>69.94</v>
      </c>
      <c r="E545" t="s">
        <v>46</v>
      </c>
      <c r="F545" s="2" t="s">
        <v>742</v>
      </c>
      <c r="G545" t="s">
        <v>43</v>
      </c>
      <c r="H545">
        <v>0</v>
      </c>
      <c r="I545" t="s">
        <v>43</v>
      </c>
      <c r="J545" t="str">
        <f>""</f>
        <v/>
      </c>
    </row>
    <row r="546" spans="1:10" ht="17" x14ac:dyDescent="0.2">
      <c r="A546">
        <v>2022</v>
      </c>
      <c r="B546">
        <v>545</v>
      </c>
      <c r="C546" s="1">
        <v>44854</v>
      </c>
      <c r="D546">
        <v>8350.8799999999992</v>
      </c>
      <c r="E546" t="s">
        <v>46</v>
      </c>
      <c r="F546" s="2" t="s">
        <v>742</v>
      </c>
      <c r="G546" t="s">
        <v>43</v>
      </c>
      <c r="H546">
        <v>0</v>
      </c>
      <c r="I546" t="s">
        <v>43</v>
      </c>
      <c r="J546" t="str">
        <f>""</f>
        <v/>
      </c>
    </row>
    <row r="547" spans="1:10" ht="17" x14ac:dyDescent="0.2">
      <c r="A547">
        <v>2022</v>
      </c>
      <c r="B547">
        <v>546</v>
      </c>
      <c r="C547" s="1">
        <v>44854</v>
      </c>
      <c r="D547">
        <v>1236.18</v>
      </c>
      <c r="E547" t="s">
        <v>46</v>
      </c>
      <c r="F547" s="2" t="s">
        <v>742</v>
      </c>
      <c r="G547" t="s">
        <v>43</v>
      </c>
      <c r="H547">
        <v>0</v>
      </c>
      <c r="I547" t="s">
        <v>43</v>
      </c>
      <c r="J547" t="str">
        <f>""</f>
        <v/>
      </c>
    </row>
    <row r="548" spans="1:10" ht="17" x14ac:dyDescent="0.2">
      <c r="A548">
        <v>2022</v>
      </c>
      <c r="B548">
        <v>547</v>
      </c>
      <c r="C548" s="1">
        <v>44854</v>
      </c>
      <c r="D548">
        <v>102.34</v>
      </c>
      <c r="E548" t="s">
        <v>46</v>
      </c>
      <c r="F548" s="2" t="s">
        <v>742</v>
      </c>
      <c r="G548" t="s">
        <v>43</v>
      </c>
      <c r="H548">
        <v>0</v>
      </c>
      <c r="I548" t="s">
        <v>43</v>
      </c>
      <c r="J548" t="str">
        <f>""</f>
        <v/>
      </c>
    </row>
    <row r="549" spans="1:10" ht="17" x14ac:dyDescent="0.2">
      <c r="A549">
        <v>2022</v>
      </c>
      <c r="B549">
        <v>548</v>
      </c>
      <c r="C549" s="1">
        <v>44854</v>
      </c>
      <c r="D549">
        <v>409.94</v>
      </c>
      <c r="E549" t="s">
        <v>46</v>
      </c>
      <c r="F549" s="2" t="s">
        <v>743</v>
      </c>
      <c r="G549" t="s">
        <v>43</v>
      </c>
      <c r="H549">
        <v>0</v>
      </c>
      <c r="I549" t="s">
        <v>43</v>
      </c>
      <c r="J549" t="str">
        <f>""</f>
        <v/>
      </c>
    </row>
    <row r="550" spans="1:10" ht="17" x14ac:dyDescent="0.2">
      <c r="A550">
        <v>2022</v>
      </c>
      <c r="B550">
        <v>549</v>
      </c>
      <c r="C550" s="1">
        <v>44853</v>
      </c>
      <c r="D550">
        <v>2500</v>
      </c>
      <c r="E550" t="s">
        <v>598</v>
      </c>
      <c r="F550" s="2" t="s">
        <v>744</v>
      </c>
      <c r="G550" t="s">
        <v>600</v>
      </c>
      <c r="H550">
        <v>57025</v>
      </c>
      <c r="I550" t="s">
        <v>601</v>
      </c>
      <c r="J550" t="str">
        <f>"01816420499"</f>
        <v>01816420499</v>
      </c>
    </row>
    <row r="551" spans="1:10" ht="17" x14ac:dyDescent="0.2">
      <c r="A551">
        <v>2022</v>
      </c>
      <c r="B551">
        <v>550</v>
      </c>
      <c r="C551" s="1">
        <v>44854</v>
      </c>
      <c r="D551">
        <v>15.95</v>
      </c>
      <c r="E551" t="s">
        <v>46</v>
      </c>
      <c r="F551" s="2" t="s">
        <v>745</v>
      </c>
      <c r="G551" t="s">
        <v>43</v>
      </c>
      <c r="H551">
        <v>0</v>
      </c>
      <c r="I551" t="s">
        <v>43</v>
      </c>
      <c r="J551" t="str">
        <f>""</f>
        <v/>
      </c>
    </row>
    <row r="552" spans="1:10" ht="17" x14ac:dyDescent="0.2">
      <c r="A552">
        <v>2022</v>
      </c>
      <c r="B552">
        <v>551</v>
      </c>
      <c r="C552" s="1">
        <v>44854</v>
      </c>
      <c r="D552">
        <v>15946.43</v>
      </c>
      <c r="E552" t="s">
        <v>46</v>
      </c>
      <c r="F552" s="2" t="s">
        <v>746</v>
      </c>
      <c r="G552" t="s">
        <v>43</v>
      </c>
      <c r="H552">
        <v>0</v>
      </c>
      <c r="I552" t="s">
        <v>43</v>
      </c>
      <c r="J552" t="str">
        <f>""</f>
        <v/>
      </c>
    </row>
    <row r="553" spans="1:10" ht="17" x14ac:dyDescent="0.2">
      <c r="A553">
        <v>2022</v>
      </c>
      <c r="B553">
        <v>552</v>
      </c>
      <c r="C553" s="1">
        <v>44854</v>
      </c>
      <c r="D553">
        <v>550</v>
      </c>
      <c r="E553" t="s">
        <v>46</v>
      </c>
      <c r="F553" s="2" t="s">
        <v>747</v>
      </c>
      <c r="G553" t="s">
        <v>43</v>
      </c>
      <c r="H553">
        <v>0</v>
      </c>
      <c r="I553" t="s">
        <v>43</v>
      </c>
      <c r="J553" t="str">
        <f>""</f>
        <v/>
      </c>
    </row>
    <row r="554" spans="1:10" ht="17" x14ac:dyDescent="0.2">
      <c r="A554">
        <v>2022</v>
      </c>
      <c r="B554">
        <v>553</v>
      </c>
      <c r="C554" s="1">
        <v>44855</v>
      </c>
      <c r="D554">
        <v>114.05</v>
      </c>
      <c r="E554" t="s">
        <v>51</v>
      </c>
      <c r="F554" s="2" t="s">
        <v>748</v>
      </c>
      <c r="G554" t="s">
        <v>43</v>
      </c>
      <c r="H554">
        <v>0</v>
      </c>
      <c r="I554" t="s">
        <v>43</v>
      </c>
      <c r="J554" t="str">
        <f>"94119000480"</f>
        <v>94119000480</v>
      </c>
    </row>
    <row r="555" spans="1:10" ht="17" x14ac:dyDescent="0.2">
      <c r="A555">
        <v>2022</v>
      </c>
      <c r="B555">
        <v>554</v>
      </c>
      <c r="C555" s="1">
        <v>44865</v>
      </c>
      <c r="D555">
        <v>5329</v>
      </c>
      <c r="E555" t="s">
        <v>53</v>
      </c>
      <c r="F555" s="2" t="s">
        <v>749</v>
      </c>
      <c r="G555" t="s">
        <v>43</v>
      </c>
      <c r="H555">
        <v>0</v>
      </c>
      <c r="I555" t="s">
        <v>43</v>
      </c>
      <c r="J555" t="str">
        <f>"GZZBNR59H04D612R"</f>
        <v>GZZBNR59H04D612R</v>
      </c>
    </row>
    <row r="556" spans="1:10" ht="17" x14ac:dyDescent="0.2">
      <c r="A556">
        <v>2022</v>
      </c>
      <c r="B556">
        <v>555</v>
      </c>
      <c r="C556" s="1">
        <v>44865</v>
      </c>
      <c r="D556">
        <v>57582.23</v>
      </c>
      <c r="E556" t="s">
        <v>55</v>
      </c>
      <c r="F556" s="2" t="s">
        <v>750</v>
      </c>
      <c r="G556" t="s">
        <v>43</v>
      </c>
      <c r="H556">
        <v>0</v>
      </c>
      <c r="I556" t="s">
        <v>43</v>
      </c>
      <c r="J556" t="str">
        <f>""</f>
        <v/>
      </c>
    </row>
    <row r="557" spans="1:10" ht="17" x14ac:dyDescent="0.2">
      <c r="A557">
        <v>2022</v>
      </c>
      <c r="B557">
        <v>556</v>
      </c>
      <c r="C557" s="1">
        <v>44867</v>
      </c>
      <c r="D557">
        <v>13331</v>
      </c>
      <c r="E557" t="s">
        <v>111</v>
      </c>
      <c r="F557" s="2" t="s">
        <v>751</v>
      </c>
      <c r="G557" t="s">
        <v>113</v>
      </c>
      <c r="H557">
        <v>143</v>
      </c>
      <c r="I557" t="s">
        <v>20</v>
      </c>
      <c r="J557" t="str">
        <f>"04472901000"</f>
        <v>04472901000</v>
      </c>
    </row>
    <row r="558" spans="1:10" ht="17" x14ac:dyDescent="0.2">
      <c r="A558">
        <v>2022</v>
      </c>
      <c r="B558">
        <v>557</v>
      </c>
      <c r="C558" s="1">
        <v>44867</v>
      </c>
      <c r="D558">
        <v>1237.55</v>
      </c>
      <c r="E558" t="s">
        <v>752</v>
      </c>
      <c r="F558" s="2" t="s">
        <v>753</v>
      </c>
      <c r="G558" t="s">
        <v>754</v>
      </c>
      <c r="H558">
        <v>59100</v>
      </c>
      <c r="I558" t="s">
        <v>755</v>
      </c>
      <c r="J558" t="str">
        <f>"00305120974"</f>
        <v>00305120974</v>
      </c>
    </row>
    <row r="559" spans="1:10" ht="17" x14ac:dyDescent="0.2">
      <c r="A559">
        <v>2022</v>
      </c>
      <c r="B559">
        <v>558</v>
      </c>
      <c r="C559" s="1">
        <v>44867</v>
      </c>
      <c r="D559">
        <v>28704</v>
      </c>
      <c r="E559" t="s">
        <v>256</v>
      </c>
      <c r="F559" s="2" t="s">
        <v>756</v>
      </c>
      <c r="G559" t="s">
        <v>258</v>
      </c>
      <c r="H559">
        <v>40127</v>
      </c>
      <c r="I559" t="s">
        <v>259</v>
      </c>
      <c r="J559" t="str">
        <f>"03543000370"</f>
        <v>03543000370</v>
      </c>
    </row>
    <row r="560" spans="1:10" ht="17" x14ac:dyDescent="0.2">
      <c r="A560">
        <v>2022</v>
      </c>
      <c r="B560">
        <v>559</v>
      </c>
      <c r="C560" s="1">
        <v>44867</v>
      </c>
      <c r="D560">
        <v>643.9</v>
      </c>
      <c r="E560" t="s">
        <v>166</v>
      </c>
      <c r="F560" s="2" t="s">
        <v>757</v>
      </c>
      <c r="G560" t="s">
        <v>168</v>
      </c>
      <c r="H560">
        <v>20123</v>
      </c>
      <c r="I560" t="s">
        <v>169</v>
      </c>
      <c r="J560" t="str">
        <f>"00488410010"</f>
        <v>00488410010</v>
      </c>
    </row>
    <row r="561" spans="1:10" ht="17" x14ac:dyDescent="0.2">
      <c r="A561">
        <v>2022</v>
      </c>
      <c r="B561">
        <v>560</v>
      </c>
      <c r="C561" s="1">
        <v>44867</v>
      </c>
      <c r="D561">
        <v>285</v>
      </c>
      <c r="E561" t="s">
        <v>29</v>
      </c>
      <c r="F561" s="2" t="s">
        <v>758</v>
      </c>
      <c r="G561" t="s">
        <v>31</v>
      </c>
      <c r="H561">
        <v>10135</v>
      </c>
      <c r="I561" t="s">
        <v>32</v>
      </c>
      <c r="J561" t="str">
        <f>"06714021000"</f>
        <v>06714021000</v>
      </c>
    </row>
    <row r="562" spans="1:10" ht="17" x14ac:dyDescent="0.2">
      <c r="A562">
        <v>2022</v>
      </c>
      <c r="B562">
        <v>561</v>
      </c>
      <c r="C562" s="1">
        <v>44867</v>
      </c>
      <c r="D562">
        <v>152.4</v>
      </c>
      <c r="E562" t="s">
        <v>166</v>
      </c>
      <c r="F562" s="2" t="s">
        <v>759</v>
      </c>
      <c r="G562" t="s">
        <v>168</v>
      </c>
      <c r="H562">
        <v>20123</v>
      </c>
      <c r="I562" t="s">
        <v>169</v>
      </c>
      <c r="J562" t="str">
        <f>"00488410010"</f>
        <v>00488410010</v>
      </c>
    </row>
    <row r="563" spans="1:10" ht="17" x14ac:dyDescent="0.2">
      <c r="A563">
        <v>2022</v>
      </c>
      <c r="B563">
        <v>562</v>
      </c>
      <c r="C563" s="1">
        <v>44867</v>
      </c>
      <c r="D563">
        <v>874.5</v>
      </c>
      <c r="E563" t="s">
        <v>166</v>
      </c>
      <c r="F563" s="2" t="s">
        <v>760</v>
      </c>
      <c r="G563" t="s">
        <v>168</v>
      </c>
      <c r="H563">
        <v>20123</v>
      </c>
      <c r="I563" t="s">
        <v>169</v>
      </c>
      <c r="J563" t="str">
        <f>"00488410010"</f>
        <v>00488410010</v>
      </c>
    </row>
    <row r="564" spans="1:10" ht="17" x14ac:dyDescent="0.2">
      <c r="A564">
        <v>2022</v>
      </c>
      <c r="B564">
        <v>563</v>
      </c>
      <c r="C564" s="1">
        <v>44867</v>
      </c>
      <c r="D564">
        <v>285</v>
      </c>
      <c r="E564" t="s">
        <v>29</v>
      </c>
      <c r="F564" s="2" t="s">
        <v>761</v>
      </c>
      <c r="G564" t="s">
        <v>31</v>
      </c>
      <c r="H564">
        <v>10135</v>
      </c>
      <c r="I564" t="s">
        <v>32</v>
      </c>
      <c r="J564" t="str">
        <f>"06714021000"</f>
        <v>06714021000</v>
      </c>
    </row>
    <row r="565" spans="1:10" ht="17" x14ac:dyDescent="0.2">
      <c r="A565">
        <v>2022</v>
      </c>
      <c r="B565">
        <v>564</v>
      </c>
      <c r="C565" s="1">
        <v>44867</v>
      </c>
      <c r="D565">
        <v>35.340000000000003</v>
      </c>
      <c r="E565" t="s">
        <v>21</v>
      </c>
      <c r="F565" s="2" t="s">
        <v>762</v>
      </c>
      <c r="G565" t="s">
        <v>23</v>
      </c>
      <c r="H565">
        <v>143</v>
      </c>
      <c r="I565" t="s">
        <v>24</v>
      </c>
      <c r="J565" t="str">
        <f>"10191231009"</f>
        <v>10191231009</v>
      </c>
    </row>
    <row r="566" spans="1:10" ht="17" x14ac:dyDescent="0.2">
      <c r="A566">
        <v>2022</v>
      </c>
      <c r="B566">
        <v>565</v>
      </c>
      <c r="C566" s="1">
        <v>44868</v>
      </c>
      <c r="D566">
        <v>137.94</v>
      </c>
      <c r="E566" t="s">
        <v>282</v>
      </c>
      <c r="F566" s="2" t="s">
        <v>763</v>
      </c>
      <c r="G566" t="s">
        <v>43</v>
      </c>
      <c r="H566">
        <v>0</v>
      </c>
      <c r="I566" t="s">
        <v>43</v>
      </c>
      <c r="J566" t="str">
        <f>"CSTRRT68H25E202U"</f>
        <v>CSTRRT68H25E202U</v>
      </c>
    </row>
    <row r="567" spans="1:10" ht="17" x14ac:dyDescent="0.2">
      <c r="A567">
        <v>2022</v>
      </c>
      <c r="B567">
        <v>566</v>
      </c>
      <c r="C567" s="1">
        <v>44868</v>
      </c>
      <c r="D567">
        <v>137.94</v>
      </c>
      <c r="E567" t="s">
        <v>282</v>
      </c>
      <c r="F567" s="2" t="s">
        <v>764</v>
      </c>
      <c r="G567" t="s">
        <v>43</v>
      </c>
      <c r="H567">
        <v>0</v>
      </c>
      <c r="I567" t="s">
        <v>43</v>
      </c>
      <c r="J567" t="str">
        <f>"CSTRRT68H25E202U"</f>
        <v>CSTRRT68H25E202U</v>
      </c>
    </row>
    <row r="568" spans="1:10" ht="17" x14ac:dyDescent="0.2">
      <c r="A568">
        <v>2022</v>
      </c>
      <c r="B568">
        <v>567</v>
      </c>
      <c r="C568" s="1">
        <v>44868</v>
      </c>
      <c r="D568">
        <v>66.400000000000006</v>
      </c>
      <c r="E568" t="s">
        <v>70</v>
      </c>
      <c r="F568" s="2" t="s">
        <v>765</v>
      </c>
      <c r="G568" t="s">
        <v>43</v>
      </c>
      <c r="H568">
        <v>0</v>
      </c>
      <c r="I568" t="s">
        <v>43</v>
      </c>
      <c r="J568" t="str">
        <f>""</f>
        <v/>
      </c>
    </row>
    <row r="569" spans="1:10" ht="17" x14ac:dyDescent="0.2">
      <c r="A569">
        <v>2022</v>
      </c>
      <c r="B569">
        <v>568</v>
      </c>
      <c r="C569" s="1">
        <v>44868</v>
      </c>
      <c r="D569">
        <v>35.4</v>
      </c>
      <c r="E569" t="s">
        <v>292</v>
      </c>
      <c r="F569" s="2" t="s">
        <v>766</v>
      </c>
      <c r="G569" t="s">
        <v>43</v>
      </c>
      <c r="H569">
        <v>0</v>
      </c>
      <c r="I569" t="s">
        <v>43</v>
      </c>
      <c r="J569" t="str">
        <f>""</f>
        <v/>
      </c>
    </row>
    <row r="570" spans="1:10" ht="17" x14ac:dyDescent="0.2">
      <c r="A570">
        <v>2022</v>
      </c>
      <c r="B570">
        <v>569</v>
      </c>
      <c r="C570" s="1">
        <v>44868</v>
      </c>
      <c r="D570">
        <v>89.54</v>
      </c>
      <c r="E570" t="s">
        <v>53</v>
      </c>
      <c r="F570" s="2" t="s">
        <v>767</v>
      </c>
      <c r="G570" t="s">
        <v>43</v>
      </c>
      <c r="H570">
        <v>0</v>
      </c>
      <c r="I570" t="s">
        <v>43</v>
      </c>
      <c r="J570" t="str">
        <f>"GZZBNR59H04D612R"</f>
        <v>GZZBNR59H04D612R</v>
      </c>
    </row>
    <row r="571" spans="1:10" ht="17" x14ac:dyDescent="0.2">
      <c r="A571">
        <v>2022</v>
      </c>
      <c r="B571">
        <v>570</v>
      </c>
      <c r="C571" s="1">
        <v>44868</v>
      </c>
      <c r="D571">
        <v>1159.46</v>
      </c>
      <c r="E571" t="s">
        <v>768</v>
      </c>
      <c r="F571" s="2" t="s">
        <v>769</v>
      </c>
      <c r="G571" t="s">
        <v>43</v>
      </c>
      <c r="H571">
        <v>0</v>
      </c>
      <c r="I571" t="s">
        <v>43</v>
      </c>
      <c r="J571" t="str">
        <f>"PSAFNC70S09F205S"</f>
        <v>PSAFNC70S09F205S</v>
      </c>
    </row>
    <row r="572" spans="1:10" ht="17" x14ac:dyDescent="0.2">
      <c r="A572">
        <v>2022</v>
      </c>
      <c r="B572">
        <v>571</v>
      </c>
      <c r="C572" s="1">
        <v>44868</v>
      </c>
      <c r="D572">
        <v>349.28</v>
      </c>
      <c r="E572" t="s">
        <v>770</v>
      </c>
      <c r="F572" s="2" t="s">
        <v>771</v>
      </c>
      <c r="G572" t="s">
        <v>43</v>
      </c>
      <c r="H572">
        <v>0</v>
      </c>
      <c r="I572" t="s">
        <v>43</v>
      </c>
      <c r="J572" t="str">
        <f>"MNTFNC68L31D612W"</f>
        <v>MNTFNC68L31D612W</v>
      </c>
    </row>
    <row r="573" spans="1:10" ht="17" x14ac:dyDescent="0.2">
      <c r="A573">
        <v>2022</v>
      </c>
      <c r="B573">
        <v>572</v>
      </c>
      <c r="C573" s="1">
        <v>44872</v>
      </c>
      <c r="D573">
        <v>95.98</v>
      </c>
      <c r="E573" t="s">
        <v>136</v>
      </c>
      <c r="F573" s="2" t="s">
        <v>772</v>
      </c>
      <c r="G573" t="s">
        <v>138</v>
      </c>
      <c r="H573">
        <v>159</v>
      </c>
      <c r="I573" t="s">
        <v>20</v>
      </c>
      <c r="J573" t="str">
        <f>"07516911000"</f>
        <v>07516911000</v>
      </c>
    </row>
    <row r="574" spans="1:10" ht="17" x14ac:dyDescent="0.2">
      <c r="A574">
        <v>2022</v>
      </c>
      <c r="B574">
        <v>573</v>
      </c>
      <c r="C574" s="1">
        <v>44872</v>
      </c>
      <c r="D574">
        <v>1</v>
      </c>
      <c r="E574" t="s">
        <v>139</v>
      </c>
      <c r="F574" s="2" t="s">
        <v>773</v>
      </c>
      <c r="G574" t="s">
        <v>43</v>
      </c>
      <c r="H574">
        <v>0</v>
      </c>
      <c r="I574" t="s">
        <v>43</v>
      </c>
      <c r="J574" t="str">
        <f>""</f>
        <v/>
      </c>
    </row>
    <row r="575" spans="1:10" ht="17" x14ac:dyDescent="0.2">
      <c r="A575">
        <v>2022</v>
      </c>
      <c r="B575">
        <v>574</v>
      </c>
      <c r="C575" s="1">
        <v>44872</v>
      </c>
      <c r="D575">
        <v>5473.76</v>
      </c>
      <c r="E575" t="s">
        <v>41</v>
      </c>
      <c r="F575" s="2" t="s">
        <v>774</v>
      </c>
      <c r="G575" t="s">
        <v>43</v>
      </c>
      <c r="H575">
        <v>0</v>
      </c>
      <c r="I575" t="s">
        <v>43</v>
      </c>
      <c r="J575" t="str">
        <f>"02118311006"</f>
        <v>02118311006</v>
      </c>
    </row>
    <row r="576" spans="1:10" ht="17" x14ac:dyDescent="0.2">
      <c r="A576">
        <v>2022</v>
      </c>
      <c r="B576">
        <v>575</v>
      </c>
      <c r="C576" s="1">
        <v>44872</v>
      </c>
      <c r="D576">
        <v>882.6</v>
      </c>
      <c r="E576" t="s">
        <v>41</v>
      </c>
      <c r="F576" s="2" t="s">
        <v>775</v>
      </c>
      <c r="G576" t="s">
        <v>43</v>
      </c>
      <c r="H576">
        <v>0</v>
      </c>
      <c r="I576" t="s">
        <v>43</v>
      </c>
      <c r="J576" t="str">
        <f>"02118311006"</f>
        <v>02118311006</v>
      </c>
    </row>
    <row r="577" spans="1:10" ht="17" x14ac:dyDescent="0.2">
      <c r="A577">
        <v>2022</v>
      </c>
      <c r="B577">
        <v>576</v>
      </c>
      <c r="C577" s="1">
        <v>44874</v>
      </c>
      <c r="D577">
        <v>140000</v>
      </c>
      <c r="E577" t="s">
        <v>776</v>
      </c>
      <c r="F577" s="2" t="s">
        <v>777</v>
      </c>
      <c r="G577" t="s">
        <v>43</v>
      </c>
      <c r="H577">
        <v>0</v>
      </c>
      <c r="I577" t="s">
        <v>43</v>
      </c>
      <c r="J577" t="str">
        <f>""</f>
        <v/>
      </c>
    </row>
    <row r="578" spans="1:10" ht="17" x14ac:dyDescent="0.2">
      <c r="A578">
        <v>2022</v>
      </c>
      <c r="B578">
        <v>577</v>
      </c>
      <c r="C578" s="1">
        <v>44875</v>
      </c>
      <c r="D578">
        <v>44849.31</v>
      </c>
      <c r="E578" t="s">
        <v>41</v>
      </c>
      <c r="F578" s="2" t="s">
        <v>778</v>
      </c>
      <c r="G578" t="s">
        <v>43</v>
      </c>
      <c r="H578">
        <v>0</v>
      </c>
      <c r="I578" t="s">
        <v>43</v>
      </c>
      <c r="J578" t="str">
        <f>"02118311006"</f>
        <v>02118311006</v>
      </c>
    </row>
    <row r="579" spans="1:10" ht="17" x14ac:dyDescent="0.2">
      <c r="A579">
        <v>2022</v>
      </c>
      <c r="B579">
        <v>578</v>
      </c>
      <c r="C579" s="1">
        <v>44875</v>
      </c>
      <c r="D579">
        <v>19196.97</v>
      </c>
      <c r="E579" t="s">
        <v>41</v>
      </c>
      <c r="F579" s="2" t="s">
        <v>778</v>
      </c>
      <c r="G579" t="s">
        <v>43</v>
      </c>
      <c r="H579">
        <v>0</v>
      </c>
      <c r="I579" t="s">
        <v>43</v>
      </c>
      <c r="J579" t="str">
        <f>"02118311006"</f>
        <v>02118311006</v>
      </c>
    </row>
    <row r="580" spans="1:10" ht="17" x14ac:dyDescent="0.2">
      <c r="A580">
        <v>2022</v>
      </c>
      <c r="B580">
        <v>579</v>
      </c>
      <c r="C580" s="1">
        <v>44875</v>
      </c>
      <c r="D580">
        <v>127.95</v>
      </c>
      <c r="E580" t="s">
        <v>190</v>
      </c>
      <c r="F580" s="2" t="s">
        <v>779</v>
      </c>
      <c r="G580" t="s">
        <v>43</v>
      </c>
      <c r="H580">
        <v>0</v>
      </c>
      <c r="I580" t="s">
        <v>43</v>
      </c>
      <c r="J580" t="str">
        <f>""</f>
        <v/>
      </c>
    </row>
    <row r="581" spans="1:10" ht="17" x14ac:dyDescent="0.2">
      <c r="A581">
        <v>2022</v>
      </c>
      <c r="B581">
        <v>580</v>
      </c>
      <c r="C581" s="1">
        <v>44875</v>
      </c>
      <c r="D581">
        <v>16</v>
      </c>
      <c r="E581" t="s">
        <v>46</v>
      </c>
      <c r="F581" s="2" t="s">
        <v>780</v>
      </c>
      <c r="G581" t="s">
        <v>43</v>
      </c>
      <c r="H581">
        <v>0</v>
      </c>
      <c r="I581" t="s">
        <v>43</v>
      </c>
      <c r="J581" t="str">
        <f>""</f>
        <v/>
      </c>
    </row>
    <row r="582" spans="1:10" ht="17" x14ac:dyDescent="0.2">
      <c r="A582">
        <v>2022</v>
      </c>
      <c r="B582">
        <v>581</v>
      </c>
      <c r="C582" s="1">
        <v>44876</v>
      </c>
      <c r="D582">
        <v>10000</v>
      </c>
      <c r="E582" t="s">
        <v>41</v>
      </c>
      <c r="F582" s="2" t="s">
        <v>781</v>
      </c>
      <c r="G582" t="s">
        <v>43</v>
      </c>
      <c r="H582">
        <v>0</v>
      </c>
      <c r="I582" t="s">
        <v>43</v>
      </c>
      <c r="J582" t="str">
        <f>"02118311006"</f>
        <v>02118311006</v>
      </c>
    </row>
    <row r="583" spans="1:10" ht="17" x14ac:dyDescent="0.2">
      <c r="A583">
        <v>2022</v>
      </c>
      <c r="B583">
        <v>582</v>
      </c>
      <c r="C583" s="1">
        <v>44880</v>
      </c>
      <c r="D583">
        <v>11900</v>
      </c>
      <c r="E583" t="s">
        <v>782</v>
      </c>
      <c r="F583" s="2" t="s">
        <v>783</v>
      </c>
      <c r="G583" t="s">
        <v>784</v>
      </c>
      <c r="H583">
        <v>31020</v>
      </c>
      <c r="I583" t="s">
        <v>785</v>
      </c>
      <c r="J583" t="str">
        <f>"03520550264"</f>
        <v>03520550264</v>
      </c>
    </row>
    <row r="584" spans="1:10" ht="17" x14ac:dyDescent="0.2">
      <c r="A584">
        <v>2022</v>
      </c>
      <c r="B584">
        <v>583</v>
      </c>
      <c r="C584" s="1">
        <v>44881</v>
      </c>
      <c r="D584">
        <v>120</v>
      </c>
      <c r="E584" t="s">
        <v>67</v>
      </c>
      <c r="F584" s="2" t="s">
        <v>786</v>
      </c>
      <c r="G584" t="s">
        <v>43</v>
      </c>
      <c r="H584">
        <v>0</v>
      </c>
      <c r="I584" t="s">
        <v>43</v>
      </c>
      <c r="J584" t="str">
        <f>"BRNCRL70S22A390H"</f>
        <v>BRNCRL70S22A390H</v>
      </c>
    </row>
    <row r="585" spans="1:10" ht="17" x14ac:dyDescent="0.2">
      <c r="A585">
        <v>2022</v>
      </c>
      <c r="B585">
        <v>584</v>
      </c>
      <c r="C585" s="1">
        <v>44881</v>
      </c>
      <c r="D585">
        <v>225.8</v>
      </c>
      <c r="E585" t="s">
        <v>67</v>
      </c>
      <c r="F585" s="2" t="s">
        <v>787</v>
      </c>
      <c r="G585" t="s">
        <v>43</v>
      </c>
      <c r="H585">
        <v>0</v>
      </c>
      <c r="I585" t="s">
        <v>43</v>
      </c>
      <c r="J585" t="str">
        <f>"BRNCRL70S22A390H"</f>
        <v>BRNCRL70S22A390H</v>
      </c>
    </row>
    <row r="586" spans="1:10" ht="17" x14ac:dyDescent="0.2">
      <c r="A586">
        <v>2022</v>
      </c>
      <c r="B586">
        <v>585</v>
      </c>
      <c r="C586" s="1">
        <v>44881</v>
      </c>
      <c r="D586">
        <v>30.3</v>
      </c>
      <c r="E586" t="s">
        <v>70</v>
      </c>
      <c r="F586" s="2" t="s">
        <v>788</v>
      </c>
      <c r="G586" t="s">
        <v>43</v>
      </c>
      <c r="H586">
        <v>0</v>
      </c>
      <c r="I586" t="s">
        <v>43</v>
      </c>
      <c r="J586" t="str">
        <f>""</f>
        <v/>
      </c>
    </row>
    <row r="587" spans="1:10" ht="17" x14ac:dyDescent="0.2">
      <c r="A587">
        <v>2022</v>
      </c>
      <c r="B587">
        <v>586</v>
      </c>
      <c r="C587" s="1">
        <v>44881</v>
      </c>
      <c r="D587">
        <v>327.39999999999998</v>
      </c>
      <c r="E587" t="s">
        <v>292</v>
      </c>
      <c r="F587" s="2" t="s">
        <v>789</v>
      </c>
      <c r="G587" t="s">
        <v>43</v>
      </c>
      <c r="H587">
        <v>0</v>
      </c>
      <c r="I587" t="s">
        <v>43</v>
      </c>
      <c r="J587" t="str">
        <f>""</f>
        <v/>
      </c>
    </row>
    <row r="588" spans="1:10" ht="17" x14ac:dyDescent="0.2">
      <c r="A588">
        <v>2022</v>
      </c>
      <c r="B588">
        <v>587</v>
      </c>
      <c r="C588" s="1">
        <v>44881</v>
      </c>
      <c r="D588">
        <v>278.16000000000003</v>
      </c>
      <c r="E588" t="s">
        <v>790</v>
      </c>
      <c r="F588" s="2" t="s">
        <v>791</v>
      </c>
      <c r="G588" t="s">
        <v>43</v>
      </c>
      <c r="H588">
        <v>0</v>
      </c>
      <c r="I588" t="s">
        <v>43</v>
      </c>
      <c r="J588" t="str">
        <f>""</f>
        <v/>
      </c>
    </row>
    <row r="589" spans="1:10" ht="17" x14ac:dyDescent="0.2">
      <c r="A589">
        <v>2022</v>
      </c>
      <c r="B589">
        <v>588</v>
      </c>
      <c r="C589" s="1">
        <v>44881</v>
      </c>
      <c r="D589">
        <v>72</v>
      </c>
      <c r="E589" t="s">
        <v>792</v>
      </c>
      <c r="F589" s="2" t="s">
        <v>793</v>
      </c>
      <c r="G589" t="s">
        <v>43</v>
      </c>
      <c r="H589">
        <v>0</v>
      </c>
      <c r="I589" t="s">
        <v>43</v>
      </c>
      <c r="J589" t="str">
        <f>"BTTLNZ65C08D612B"</f>
        <v>BTTLNZ65C08D612B</v>
      </c>
    </row>
    <row r="590" spans="1:10" ht="17" x14ac:dyDescent="0.2">
      <c r="A590">
        <v>2022</v>
      </c>
      <c r="B590">
        <v>589</v>
      </c>
      <c r="C590" s="1">
        <v>44881</v>
      </c>
      <c r="D590">
        <v>78.72</v>
      </c>
      <c r="E590" t="s">
        <v>792</v>
      </c>
      <c r="F590" s="2" t="s">
        <v>794</v>
      </c>
      <c r="G590" t="s">
        <v>43</v>
      </c>
      <c r="H590">
        <v>0</v>
      </c>
      <c r="I590" t="s">
        <v>43</v>
      </c>
      <c r="J590" t="str">
        <f>"BTTLNZ65C08D612B"</f>
        <v>BTTLNZ65C08D612B</v>
      </c>
    </row>
    <row r="591" spans="1:10" ht="17" x14ac:dyDescent="0.2">
      <c r="A591">
        <v>2022</v>
      </c>
      <c r="B591">
        <v>590</v>
      </c>
      <c r="C591" s="1">
        <v>44881</v>
      </c>
      <c r="D591">
        <v>87.75</v>
      </c>
      <c r="E591" t="s">
        <v>465</v>
      </c>
      <c r="F591" s="2" t="s">
        <v>795</v>
      </c>
      <c r="G591" t="s">
        <v>43</v>
      </c>
      <c r="H591">
        <v>0</v>
      </c>
      <c r="I591" t="s">
        <v>43</v>
      </c>
      <c r="J591" t="str">
        <f>"CRSSMN5D5C469I"</f>
        <v>CRSSMN5D5C469I</v>
      </c>
    </row>
    <row r="592" spans="1:10" ht="17" x14ac:dyDescent="0.2">
      <c r="A592">
        <v>2022</v>
      </c>
      <c r="B592">
        <v>591</v>
      </c>
      <c r="C592" s="1">
        <v>44881</v>
      </c>
      <c r="D592">
        <v>8.9</v>
      </c>
      <c r="E592" t="s">
        <v>498</v>
      </c>
      <c r="F592" s="2" t="s">
        <v>796</v>
      </c>
      <c r="G592" t="s">
        <v>43</v>
      </c>
      <c r="H592">
        <v>0</v>
      </c>
      <c r="I592" t="s">
        <v>43</v>
      </c>
      <c r="J592" t="str">
        <f>""</f>
        <v/>
      </c>
    </row>
    <row r="593" spans="1:10" ht="17" x14ac:dyDescent="0.2">
      <c r="A593">
        <v>2022</v>
      </c>
      <c r="B593">
        <v>592</v>
      </c>
      <c r="C593" s="1">
        <v>44881</v>
      </c>
      <c r="D593">
        <v>8</v>
      </c>
      <c r="E593" t="s">
        <v>53</v>
      </c>
      <c r="F593" s="2" t="s">
        <v>797</v>
      </c>
      <c r="G593" t="s">
        <v>43</v>
      </c>
      <c r="H593">
        <v>0</v>
      </c>
      <c r="I593" t="s">
        <v>43</v>
      </c>
      <c r="J593" t="str">
        <f>"GZZBNR59H04D612R"</f>
        <v>GZZBNR59H04D612R</v>
      </c>
    </row>
    <row r="594" spans="1:10" ht="17" x14ac:dyDescent="0.2">
      <c r="A594">
        <v>2022</v>
      </c>
      <c r="B594">
        <v>593</v>
      </c>
      <c r="C594" s="1">
        <v>44882</v>
      </c>
      <c r="D594">
        <v>466.29</v>
      </c>
      <c r="E594" t="s">
        <v>46</v>
      </c>
      <c r="F594" s="2" t="s">
        <v>798</v>
      </c>
      <c r="G594" t="s">
        <v>43</v>
      </c>
      <c r="H594">
        <v>0</v>
      </c>
      <c r="I594" t="s">
        <v>43</v>
      </c>
      <c r="J594" t="str">
        <f>""</f>
        <v/>
      </c>
    </row>
    <row r="595" spans="1:10" ht="17" x14ac:dyDescent="0.2">
      <c r="A595">
        <v>2022</v>
      </c>
      <c r="B595">
        <v>594</v>
      </c>
      <c r="C595" s="1">
        <v>44882</v>
      </c>
      <c r="D595">
        <v>56103.14</v>
      </c>
      <c r="E595" t="s">
        <v>46</v>
      </c>
      <c r="F595" s="2" t="s">
        <v>798</v>
      </c>
      <c r="G595" t="s">
        <v>43</v>
      </c>
      <c r="H595">
        <v>0</v>
      </c>
      <c r="I595" t="s">
        <v>43</v>
      </c>
      <c r="J595" t="str">
        <f>""</f>
        <v/>
      </c>
    </row>
    <row r="596" spans="1:10" ht="17" x14ac:dyDescent="0.2">
      <c r="A596">
        <v>2022</v>
      </c>
      <c r="B596">
        <v>595</v>
      </c>
      <c r="C596" s="1">
        <v>44882</v>
      </c>
      <c r="D596">
        <v>8164.81</v>
      </c>
      <c r="E596" t="s">
        <v>46</v>
      </c>
      <c r="F596" s="2" t="s">
        <v>799</v>
      </c>
      <c r="G596" t="s">
        <v>43</v>
      </c>
      <c r="H596">
        <v>0</v>
      </c>
      <c r="I596" t="s">
        <v>43</v>
      </c>
      <c r="J596" t="str">
        <f>""</f>
        <v/>
      </c>
    </row>
    <row r="597" spans="1:10" ht="17" x14ac:dyDescent="0.2">
      <c r="A597">
        <v>2022</v>
      </c>
      <c r="B597">
        <v>596</v>
      </c>
      <c r="C597" s="1">
        <v>44882</v>
      </c>
      <c r="D597">
        <v>6970.3</v>
      </c>
      <c r="E597" t="s">
        <v>46</v>
      </c>
      <c r="F597" s="2" t="s">
        <v>800</v>
      </c>
      <c r="G597" t="s">
        <v>43</v>
      </c>
      <c r="H597">
        <v>0</v>
      </c>
      <c r="I597" t="s">
        <v>43</v>
      </c>
      <c r="J597" t="str">
        <f>""</f>
        <v/>
      </c>
    </row>
    <row r="598" spans="1:10" ht="17" x14ac:dyDescent="0.2">
      <c r="A598">
        <v>2022</v>
      </c>
      <c r="B598">
        <v>597</v>
      </c>
      <c r="C598" s="1">
        <v>44882</v>
      </c>
      <c r="D598">
        <v>2618</v>
      </c>
      <c r="E598" t="s">
        <v>46</v>
      </c>
      <c r="F598" s="2" t="s">
        <v>801</v>
      </c>
      <c r="G598" t="s">
        <v>43</v>
      </c>
      <c r="H598">
        <v>0</v>
      </c>
      <c r="I598" t="s">
        <v>43</v>
      </c>
      <c r="J598" t="str">
        <f>""</f>
        <v/>
      </c>
    </row>
    <row r="599" spans="1:10" ht="17" x14ac:dyDescent="0.2">
      <c r="A599">
        <v>2022</v>
      </c>
      <c r="B599">
        <v>598</v>
      </c>
      <c r="C599" s="1">
        <v>44882</v>
      </c>
      <c r="D599">
        <v>9154.64</v>
      </c>
      <c r="E599" t="s">
        <v>46</v>
      </c>
      <c r="F599" s="2" t="s">
        <v>802</v>
      </c>
      <c r="G599" t="s">
        <v>43</v>
      </c>
      <c r="H599">
        <v>0</v>
      </c>
      <c r="I599" t="s">
        <v>43</v>
      </c>
      <c r="J599" t="str">
        <f>""</f>
        <v/>
      </c>
    </row>
    <row r="600" spans="1:10" ht="17" x14ac:dyDescent="0.2">
      <c r="A600">
        <v>2022</v>
      </c>
      <c r="B600">
        <v>599</v>
      </c>
      <c r="C600" s="1">
        <v>44882</v>
      </c>
      <c r="D600">
        <v>312.01</v>
      </c>
      <c r="E600" t="s">
        <v>46</v>
      </c>
      <c r="F600" s="2" t="s">
        <v>803</v>
      </c>
      <c r="G600" t="s">
        <v>43</v>
      </c>
      <c r="H600">
        <v>0</v>
      </c>
      <c r="I600" t="s">
        <v>43</v>
      </c>
      <c r="J600" t="str">
        <f>""</f>
        <v/>
      </c>
    </row>
    <row r="601" spans="1:10" ht="17" x14ac:dyDescent="0.2">
      <c r="A601">
        <v>2022</v>
      </c>
      <c r="B601">
        <v>600</v>
      </c>
      <c r="C601" s="1">
        <v>44882</v>
      </c>
      <c r="D601">
        <v>1604.16</v>
      </c>
      <c r="E601" t="s">
        <v>457</v>
      </c>
      <c r="F601" s="2" t="s">
        <v>804</v>
      </c>
      <c r="G601" t="s">
        <v>43</v>
      </c>
      <c r="H601">
        <v>0</v>
      </c>
      <c r="I601" t="s">
        <v>43</v>
      </c>
      <c r="J601" t="str">
        <f>"RTLLRT69T23D612K"</f>
        <v>RTLLRT69T23D612K</v>
      </c>
    </row>
    <row r="602" spans="1:10" ht="17" x14ac:dyDescent="0.2">
      <c r="A602">
        <v>2022</v>
      </c>
      <c r="B602">
        <v>601</v>
      </c>
      <c r="C602" s="1">
        <v>44883</v>
      </c>
      <c r="D602">
        <v>243</v>
      </c>
      <c r="E602" t="s">
        <v>213</v>
      </c>
      <c r="F602" s="2" t="s">
        <v>805</v>
      </c>
      <c r="G602" t="s">
        <v>215</v>
      </c>
      <c r="H602">
        <v>56121</v>
      </c>
      <c r="I602" t="s">
        <v>216</v>
      </c>
      <c r="J602" t="str">
        <f>"01533610505"</f>
        <v>01533610505</v>
      </c>
    </row>
    <row r="603" spans="1:10" ht="17" x14ac:dyDescent="0.2">
      <c r="A603">
        <v>2022</v>
      </c>
      <c r="B603">
        <v>602</v>
      </c>
      <c r="C603" s="1">
        <v>44883</v>
      </c>
      <c r="D603">
        <v>16621</v>
      </c>
      <c r="E603" t="s">
        <v>806</v>
      </c>
      <c r="F603" s="2" t="s">
        <v>807</v>
      </c>
      <c r="G603" t="s">
        <v>808</v>
      </c>
      <c r="H603">
        <v>0</v>
      </c>
      <c r="I603" t="s">
        <v>809</v>
      </c>
      <c r="J603" t="str">
        <f>"07785971008"</f>
        <v>07785971008</v>
      </c>
    </row>
    <row r="604" spans="1:10" ht="17" x14ac:dyDescent="0.2">
      <c r="A604">
        <v>2022</v>
      </c>
      <c r="B604">
        <v>603</v>
      </c>
      <c r="C604" s="1">
        <v>44883</v>
      </c>
      <c r="D604">
        <v>5955</v>
      </c>
      <c r="E604" t="s">
        <v>598</v>
      </c>
      <c r="F604" s="2" t="s">
        <v>810</v>
      </c>
      <c r="G604" t="s">
        <v>600</v>
      </c>
      <c r="H604">
        <v>57025</v>
      </c>
      <c r="I604" t="s">
        <v>601</v>
      </c>
      <c r="J604" t="str">
        <f>"01816420499"</f>
        <v>01816420499</v>
      </c>
    </row>
    <row r="605" spans="1:10" ht="17" x14ac:dyDescent="0.2">
      <c r="A605">
        <v>2022</v>
      </c>
      <c r="B605">
        <v>604</v>
      </c>
      <c r="C605" s="1">
        <v>44883</v>
      </c>
      <c r="D605">
        <v>26</v>
      </c>
      <c r="E605" t="s">
        <v>543</v>
      </c>
      <c r="F605" s="2" t="s">
        <v>811</v>
      </c>
      <c r="G605" t="s">
        <v>545</v>
      </c>
      <c r="H605">
        <v>50100</v>
      </c>
      <c r="I605" t="s">
        <v>357</v>
      </c>
      <c r="J605" t="str">
        <f>"05811120483"</f>
        <v>05811120483</v>
      </c>
    </row>
    <row r="606" spans="1:10" ht="17" x14ac:dyDescent="0.2">
      <c r="A606">
        <v>2022</v>
      </c>
      <c r="B606">
        <v>605</v>
      </c>
      <c r="C606" s="1">
        <v>44883</v>
      </c>
      <c r="D606">
        <v>285</v>
      </c>
      <c r="E606" t="s">
        <v>29</v>
      </c>
      <c r="F606" s="2" t="s">
        <v>812</v>
      </c>
      <c r="G606" t="s">
        <v>31</v>
      </c>
      <c r="H606">
        <v>10135</v>
      </c>
      <c r="I606" t="s">
        <v>32</v>
      </c>
      <c r="J606" t="str">
        <f>"06714021000"</f>
        <v>06714021000</v>
      </c>
    </row>
    <row r="607" spans="1:10" ht="17" x14ac:dyDescent="0.2">
      <c r="A607">
        <v>2022</v>
      </c>
      <c r="B607">
        <v>606</v>
      </c>
      <c r="C607" s="1">
        <v>44886</v>
      </c>
      <c r="D607">
        <v>145.61000000000001</v>
      </c>
      <c r="E607" t="s">
        <v>51</v>
      </c>
      <c r="F607" s="2" t="s">
        <v>813</v>
      </c>
      <c r="G607" t="s">
        <v>43</v>
      </c>
      <c r="H607">
        <v>0</v>
      </c>
      <c r="I607" t="s">
        <v>43</v>
      </c>
      <c r="J607" t="str">
        <f>"94119000480"</f>
        <v>94119000480</v>
      </c>
    </row>
    <row r="608" spans="1:10" ht="17" x14ac:dyDescent="0.2">
      <c r="A608">
        <v>2022</v>
      </c>
      <c r="B608">
        <v>607</v>
      </c>
      <c r="C608" s="1">
        <v>44890</v>
      </c>
      <c r="D608">
        <v>5328</v>
      </c>
      <c r="E608" t="s">
        <v>53</v>
      </c>
      <c r="F608" s="2" t="s">
        <v>814</v>
      </c>
      <c r="G608" t="s">
        <v>43</v>
      </c>
      <c r="H608">
        <v>0</v>
      </c>
      <c r="I608" t="s">
        <v>43</v>
      </c>
      <c r="J608" t="str">
        <f>"GZZBNR59H04D612R"</f>
        <v>GZZBNR59H04D612R</v>
      </c>
    </row>
    <row r="609" spans="1:10" ht="17" x14ac:dyDescent="0.2">
      <c r="A609">
        <v>2022</v>
      </c>
      <c r="B609">
        <v>608</v>
      </c>
      <c r="C609" s="1">
        <v>44890</v>
      </c>
      <c r="D609">
        <v>67782.66</v>
      </c>
      <c r="E609" t="s">
        <v>55</v>
      </c>
      <c r="F609" s="2" t="s">
        <v>815</v>
      </c>
      <c r="G609" t="s">
        <v>43</v>
      </c>
      <c r="H609">
        <v>0</v>
      </c>
      <c r="I609" t="s">
        <v>43</v>
      </c>
      <c r="J609" t="str">
        <f>""</f>
        <v/>
      </c>
    </row>
    <row r="610" spans="1:10" ht="17" x14ac:dyDescent="0.2">
      <c r="A610">
        <v>2022</v>
      </c>
      <c r="B610">
        <v>609</v>
      </c>
      <c r="C610" s="1">
        <v>44887</v>
      </c>
      <c r="D610">
        <v>95.44</v>
      </c>
      <c r="E610" t="s">
        <v>41</v>
      </c>
      <c r="F610" s="2" t="s">
        <v>816</v>
      </c>
      <c r="G610" t="s">
        <v>43</v>
      </c>
      <c r="H610">
        <v>0</v>
      </c>
      <c r="I610" t="s">
        <v>43</v>
      </c>
      <c r="J610" t="str">
        <f>"02118311006"</f>
        <v>02118311006</v>
      </c>
    </row>
    <row r="611" spans="1:10" ht="17" x14ac:dyDescent="0.2">
      <c r="A611">
        <v>2022</v>
      </c>
      <c r="B611">
        <v>610</v>
      </c>
      <c r="C611" s="1">
        <v>44887</v>
      </c>
      <c r="D611">
        <v>2122.94</v>
      </c>
      <c r="E611" t="s">
        <v>41</v>
      </c>
      <c r="F611" s="2" t="s">
        <v>816</v>
      </c>
      <c r="G611" t="s">
        <v>43</v>
      </c>
      <c r="H611">
        <v>0</v>
      </c>
      <c r="I611" t="s">
        <v>43</v>
      </c>
      <c r="J611" t="str">
        <f>"02118311006"</f>
        <v>02118311006</v>
      </c>
    </row>
    <row r="612" spans="1:10" ht="17" x14ac:dyDescent="0.2">
      <c r="A612">
        <v>2022</v>
      </c>
      <c r="B612">
        <v>611</v>
      </c>
      <c r="C612" s="1">
        <v>44887</v>
      </c>
      <c r="D612">
        <v>2367.4299999999998</v>
      </c>
      <c r="E612" t="s">
        <v>41</v>
      </c>
      <c r="F612" s="2" t="s">
        <v>816</v>
      </c>
      <c r="G612" t="s">
        <v>43</v>
      </c>
      <c r="H612">
        <v>0</v>
      </c>
      <c r="I612" t="s">
        <v>43</v>
      </c>
      <c r="J612" t="str">
        <f>"02118311006"</f>
        <v>02118311006</v>
      </c>
    </row>
    <row r="613" spans="1:10" ht="17" x14ac:dyDescent="0.2">
      <c r="A613">
        <v>2022</v>
      </c>
      <c r="B613">
        <v>612</v>
      </c>
      <c r="C613" s="1">
        <v>44887</v>
      </c>
      <c r="D613">
        <v>5161.8999999999996</v>
      </c>
      <c r="E613" t="s">
        <v>41</v>
      </c>
      <c r="F613" s="2" t="s">
        <v>816</v>
      </c>
      <c r="G613" t="s">
        <v>43</v>
      </c>
      <c r="H613">
        <v>0</v>
      </c>
      <c r="I613" t="s">
        <v>43</v>
      </c>
      <c r="J613" t="str">
        <f>"02118311006"</f>
        <v>02118311006</v>
      </c>
    </row>
    <row r="614" spans="1:10" ht="17" x14ac:dyDescent="0.2">
      <c r="A614">
        <v>2022</v>
      </c>
      <c r="B614">
        <v>613</v>
      </c>
      <c r="C614" s="1">
        <v>44887</v>
      </c>
      <c r="D614">
        <v>11350.35</v>
      </c>
      <c r="E614" t="s">
        <v>41</v>
      </c>
      <c r="F614" s="2" t="s">
        <v>816</v>
      </c>
      <c r="G614" t="s">
        <v>43</v>
      </c>
      <c r="H614">
        <v>0</v>
      </c>
      <c r="I614" t="s">
        <v>43</v>
      </c>
      <c r="J614" t="str">
        <f>"02118311006"</f>
        <v>02118311006</v>
      </c>
    </row>
    <row r="615" spans="1:10" ht="17" x14ac:dyDescent="0.2">
      <c r="A615">
        <v>2022</v>
      </c>
      <c r="B615">
        <v>614</v>
      </c>
      <c r="C615" s="1">
        <v>44888</v>
      </c>
      <c r="D615">
        <v>54.02</v>
      </c>
      <c r="E615" t="s">
        <v>67</v>
      </c>
      <c r="F615" s="2" t="s">
        <v>817</v>
      </c>
      <c r="G615" t="s">
        <v>43</v>
      </c>
      <c r="H615">
        <v>0</v>
      </c>
      <c r="I615" t="s">
        <v>43</v>
      </c>
      <c r="J615" t="str">
        <f>"BRNCRL70S22A390H"</f>
        <v>BRNCRL70S22A390H</v>
      </c>
    </row>
    <row r="616" spans="1:10" ht="17" x14ac:dyDescent="0.2">
      <c r="A616">
        <v>2022</v>
      </c>
      <c r="B616">
        <v>615</v>
      </c>
      <c r="C616" s="1">
        <v>44888</v>
      </c>
      <c r="D616">
        <v>34.76</v>
      </c>
      <c r="E616" t="s">
        <v>79</v>
      </c>
      <c r="F616" s="2" t="s">
        <v>818</v>
      </c>
      <c r="G616" t="s">
        <v>43</v>
      </c>
      <c r="H616">
        <v>0</v>
      </c>
      <c r="I616" t="s">
        <v>43</v>
      </c>
      <c r="J616" t="str">
        <f>"TDDSFN64T26M126R"</f>
        <v>TDDSFN64T26M126R</v>
      </c>
    </row>
    <row r="617" spans="1:10" ht="17" x14ac:dyDescent="0.2">
      <c r="A617">
        <v>2022</v>
      </c>
      <c r="B617">
        <v>616</v>
      </c>
      <c r="C617" s="1">
        <v>44888</v>
      </c>
      <c r="D617">
        <v>62.69</v>
      </c>
      <c r="E617" t="s">
        <v>386</v>
      </c>
      <c r="F617" s="2" t="s">
        <v>819</v>
      </c>
      <c r="G617" t="s">
        <v>43</v>
      </c>
      <c r="H617">
        <v>0</v>
      </c>
      <c r="I617" t="s">
        <v>43</v>
      </c>
      <c r="J617" t="str">
        <f>""</f>
        <v/>
      </c>
    </row>
    <row r="618" spans="1:10" ht="17" x14ac:dyDescent="0.2">
      <c r="A618">
        <v>2022</v>
      </c>
      <c r="B618">
        <v>617</v>
      </c>
      <c r="C618" s="1">
        <v>44888</v>
      </c>
      <c r="D618">
        <v>80.55</v>
      </c>
      <c r="E618" t="s">
        <v>465</v>
      </c>
      <c r="F618" s="2" t="s">
        <v>820</v>
      </c>
      <c r="G618" t="s">
        <v>43</v>
      </c>
      <c r="H618">
        <v>0</v>
      </c>
      <c r="I618" t="s">
        <v>43</v>
      </c>
      <c r="J618" t="str">
        <f>"CRSSMN5D5C469I"</f>
        <v>CRSSMN5D5C469I</v>
      </c>
    </row>
    <row r="619" spans="1:10" ht="17" x14ac:dyDescent="0.2">
      <c r="A619">
        <v>2022</v>
      </c>
      <c r="B619">
        <v>618</v>
      </c>
      <c r="C619" s="1">
        <v>44888</v>
      </c>
      <c r="D619">
        <v>30.55</v>
      </c>
      <c r="E619" t="s">
        <v>200</v>
      </c>
      <c r="F619" s="2" t="s">
        <v>821</v>
      </c>
      <c r="G619" t="s">
        <v>43</v>
      </c>
      <c r="H619">
        <v>0</v>
      </c>
      <c r="I619" t="s">
        <v>43</v>
      </c>
      <c r="J619" t="str">
        <f>""</f>
        <v/>
      </c>
    </row>
    <row r="620" spans="1:10" ht="17" x14ac:dyDescent="0.2">
      <c r="A620">
        <v>2022</v>
      </c>
      <c r="B620">
        <v>619</v>
      </c>
      <c r="C620" s="1">
        <v>44890</v>
      </c>
      <c r="D620">
        <v>30450</v>
      </c>
      <c r="E620" t="s">
        <v>822</v>
      </c>
      <c r="F620" s="2" t="s">
        <v>823</v>
      </c>
      <c r="G620" t="s">
        <v>824</v>
      </c>
      <c r="H620">
        <v>70123</v>
      </c>
      <c r="I620" t="s">
        <v>825</v>
      </c>
      <c r="J620" t="str">
        <f>"04555490723"</f>
        <v>04555490723</v>
      </c>
    </row>
    <row r="621" spans="1:10" ht="17" x14ac:dyDescent="0.2">
      <c r="A621">
        <v>2022</v>
      </c>
      <c r="B621">
        <v>620</v>
      </c>
      <c r="C621" s="1">
        <v>44890</v>
      </c>
      <c r="D621">
        <v>1410</v>
      </c>
      <c r="E621" t="s">
        <v>213</v>
      </c>
      <c r="F621" s="2" t="s">
        <v>826</v>
      </c>
      <c r="G621" t="s">
        <v>215</v>
      </c>
      <c r="H621">
        <v>56121</v>
      </c>
      <c r="I621" t="s">
        <v>216</v>
      </c>
      <c r="J621" t="str">
        <f>"01533610505"</f>
        <v>01533610505</v>
      </c>
    </row>
    <row r="622" spans="1:10" ht="17" x14ac:dyDescent="0.2">
      <c r="A622">
        <v>2022</v>
      </c>
      <c r="B622">
        <v>621</v>
      </c>
      <c r="C622" s="1">
        <v>44894</v>
      </c>
      <c r="D622">
        <v>0.3</v>
      </c>
      <c r="E622" t="s">
        <v>41</v>
      </c>
      <c r="F622" s="2" t="s">
        <v>827</v>
      </c>
      <c r="G622" t="s">
        <v>43</v>
      </c>
      <c r="H622">
        <v>0</v>
      </c>
      <c r="I622" t="s">
        <v>43</v>
      </c>
      <c r="J622" t="str">
        <f>"02118311006"</f>
        <v>02118311006</v>
      </c>
    </row>
    <row r="623" spans="1:10" ht="34" x14ac:dyDescent="0.2">
      <c r="A623">
        <v>2022</v>
      </c>
      <c r="B623">
        <v>622</v>
      </c>
      <c r="C623" s="1">
        <v>44896</v>
      </c>
      <c r="D623">
        <v>90300</v>
      </c>
      <c r="E623" t="s">
        <v>828</v>
      </c>
      <c r="F623" s="2" t="s">
        <v>829</v>
      </c>
      <c r="G623" t="s">
        <v>43</v>
      </c>
      <c r="H623">
        <v>0</v>
      </c>
      <c r="I623" t="s">
        <v>43</v>
      </c>
      <c r="J623" t="str">
        <f>""</f>
        <v/>
      </c>
    </row>
    <row r="624" spans="1:10" ht="17" x14ac:dyDescent="0.2">
      <c r="A624">
        <v>2022</v>
      </c>
      <c r="B624">
        <v>623</v>
      </c>
      <c r="C624" s="1">
        <v>44897</v>
      </c>
      <c r="D624">
        <v>783.86</v>
      </c>
      <c r="E624" t="s">
        <v>190</v>
      </c>
      <c r="F624" s="2" t="s">
        <v>830</v>
      </c>
      <c r="G624" t="s">
        <v>43</v>
      </c>
      <c r="H624">
        <v>0</v>
      </c>
      <c r="I624" t="s">
        <v>43</v>
      </c>
      <c r="J624" t="str">
        <f>""</f>
        <v/>
      </c>
    </row>
    <row r="625" spans="1:10" ht="17" x14ac:dyDescent="0.2">
      <c r="A625">
        <v>2022</v>
      </c>
      <c r="B625">
        <v>624</v>
      </c>
      <c r="C625" s="1">
        <v>44897</v>
      </c>
      <c r="D625">
        <v>1010.44</v>
      </c>
      <c r="E625" t="s">
        <v>582</v>
      </c>
      <c r="F625" s="2" t="s">
        <v>831</v>
      </c>
      <c r="G625" t="s">
        <v>584</v>
      </c>
      <c r="H625">
        <v>70125</v>
      </c>
      <c r="I625" t="s">
        <v>585</v>
      </c>
      <c r="J625" t="str">
        <f>"05685740721"</f>
        <v>05685740721</v>
      </c>
    </row>
    <row r="626" spans="1:10" ht="17" x14ac:dyDescent="0.2">
      <c r="A626">
        <v>2022</v>
      </c>
      <c r="B626">
        <v>625</v>
      </c>
      <c r="C626" s="1">
        <v>44897</v>
      </c>
      <c r="D626">
        <v>10500</v>
      </c>
      <c r="E626" t="s">
        <v>185</v>
      </c>
      <c r="F626" s="2" t="s">
        <v>832</v>
      </c>
      <c r="G626" t="s">
        <v>187</v>
      </c>
      <c r="H626">
        <v>50028</v>
      </c>
      <c r="I626" t="s">
        <v>188</v>
      </c>
      <c r="J626" t="str">
        <f>"06379510487"</f>
        <v>06379510487</v>
      </c>
    </row>
    <row r="627" spans="1:10" ht="17" x14ac:dyDescent="0.2">
      <c r="A627">
        <v>2022</v>
      </c>
      <c r="B627">
        <v>626</v>
      </c>
      <c r="C627" s="1">
        <v>44897</v>
      </c>
      <c r="D627">
        <v>2900</v>
      </c>
      <c r="E627" t="s">
        <v>598</v>
      </c>
      <c r="F627" s="2" t="s">
        <v>833</v>
      </c>
      <c r="G627" t="s">
        <v>600</v>
      </c>
      <c r="H627">
        <v>57025</v>
      </c>
      <c r="I627" t="s">
        <v>601</v>
      </c>
      <c r="J627" t="str">
        <f>"01816420499"</f>
        <v>01816420499</v>
      </c>
    </row>
    <row r="628" spans="1:10" ht="17" x14ac:dyDescent="0.2">
      <c r="A628">
        <v>2022</v>
      </c>
      <c r="B628">
        <v>627</v>
      </c>
      <c r="C628" s="1">
        <v>44897</v>
      </c>
      <c r="D628">
        <v>3800</v>
      </c>
      <c r="E628" t="s">
        <v>598</v>
      </c>
      <c r="F628" s="2" t="s">
        <v>834</v>
      </c>
      <c r="G628" t="s">
        <v>600</v>
      </c>
      <c r="H628">
        <v>57025</v>
      </c>
      <c r="I628" t="s">
        <v>601</v>
      </c>
      <c r="J628" t="str">
        <f>"01816420499"</f>
        <v>01816420499</v>
      </c>
    </row>
    <row r="629" spans="1:10" ht="17" x14ac:dyDescent="0.2">
      <c r="A629">
        <v>2022</v>
      </c>
      <c r="B629">
        <v>628</v>
      </c>
      <c r="C629" s="1">
        <v>44897</v>
      </c>
      <c r="D629">
        <v>28.72</v>
      </c>
      <c r="E629" t="s">
        <v>121</v>
      </c>
      <c r="F629" s="2" t="s">
        <v>835</v>
      </c>
      <c r="G629" t="s">
        <v>123</v>
      </c>
      <c r="H629">
        <v>50122</v>
      </c>
      <c r="I629" t="s">
        <v>124</v>
      </c>
      <c r="J629" t="str">
        <f>"00394730485"</f>
        <v>00394730485</v>
      </c>
    </row>
    <row r="630" spans="1:10" ht="17" x14ac:dyDescent="0.2">
      <c r="A630">
        <v>2022</v>
      </c>
      <c r="B630">
        <v>629</v>
      </c>
      <c r="C630" s="1">
        <v>44897</v>
      </c>
      <c r="D630">
        <v>544.44000000000005</v>
      </c>
      <c r="E630" t="s">
        <v>125</v>
      </c>
      <c r="F630" s="2" t="s">
        <v>836</v>
      </c>
      <c r="G630" t="s">
        <v>127</v>
      </c>
      <c r="H630">
        <v>198</v>
      </c>
      <c r="I630" t="s">
        <v>128</v>
      </c>
      <c r="J630" t="str">
        <f>"15844561009"</f>
        <v>15844561009</v>
      </c>
    </row>
    <row r="631" spans="1:10" ht="17" x14ac:dyDescent="0.2">
      <c r="A631">
        <v>2022</v>
      </c>
      <c r="B631">
        <v>630</v>
      </c>
      <c r="C631" s="1">
        <v>44901</v>
      </c>
      <c r="D631">
        <v>103.54</v>
      </c>
      <c r="E631" t="s">
        <v>51</v>
      </c>
      <c r="F631" s="2" t="s">
        <v>837</v>
      </c>
      <c r="G631" t="s">
        <v>43</v>
      </c>
      <c r="H631">
        <v>0</v>
      </c>
      <c r="I631" t="s">
        <v>43</v>
      </c>
      <c r="J631" t="str">
        <f>"94119000480"</f>
        <v>94119000480</v>
      </c>
    </row>
    <row r="632" spans="1:10" ht="17" x14ac:dyDescent="0.2">
      <c r="A632">
        <v>2022</v>
      </c>
      <c r="B632">
        <v>631</v>
      </c>
      <c r="C632" s="1">
        <v>44904</v>
      </c>
      <c r="D632">
        <v>49135</v>
      </c>
      <c r="E632" t="s">
        <v>55</v>
      </c>
      <c r="F632" s="2" t="s">
        <v>838</v>
      </c>
      <c r="G632" t="s">
        <v>43</v>
      </c>
      <c r="H632">
        <v>0</v>
      </c>
      <c r="I632" t="s">
        <v>43</v>
      </c>
      <c r="J632" t="str">
        <f>""</f>
        <v/>
      </c>
    </row>
    <row r="633" spans="1:10" ht="17" x14ac:dyDescent="0.2">
      <c r="A633">
        <v>2022</v>
      </c>
      <c r="B633">
        <v>632</v>
      </c>
      <c r="C633" s="1">
        <v>44901</v>
      </c>
      <c r="D633">
        <v>1474</v>
      </c>
      <c r="E633" t="s">
        <v>46</v>
      </c>
      <c r="F633" s="2" t="s">
        <v>839</v>
      </c>
      <c r="G633" t="s">
        <v>43</v>
      </c>
      <c r="H633">
        <v>0</v>
      </c>
      <c r="I633" t="s">
        <v>43</v>
      </c>
      <c r="J633" t="str">
        <f>""</f>
        <v/>
      </c>
    </row>
    <row r="634" spans="1:10" ht="17" x14ac:dyDescent="0.2">
      <c r="A634">
        <v>2022</v>
      </c>
      <c r="B634">
        <v>633</v>
      </c>
      <c r="C634" s="1">
        <v>44901</v>
      </c>
      <c r="D634">
        <v>90</v>
      </c>
      <c r="E634" t="s">
        <v>498</v>
      </c>
      <c r="F634" s="2" t="s">
        <v>840</v>
      </c>
      <c r="G634" t="s">
        <v>43</v>
      </c>
      <c r="H634">
        <v>0</v>
      </c>
      <c r="I634" t="s">
        <v>43</v>
      </c>
      <c r="J634" t="str">
        <f>""</f>
        <v/>
      </c>
    </row>
    <row r="635" spans="1:10" ht="17" x14ac:dyDescent="0.2">
      <c r="A635">
        <v>2022</v>
      </c>
      <c r="B635">
        <v>634</v>
      </c>
      <c r="C635" s="1">
        <v>44901</v>
      </c>
      <c r="D635">
        <v>89.3</v>
      </c>
      <c r="E635" t="s">
        <v>841</v>
      </c>
      <c r="F635" s="2" t="s">
        <v>842</v>
      </c>
      <c r="G635" t="s">
        <v>43</v>
      </c>
      <c r="H635">
        <v>0</v>
      </c>
      <c r="I635" t="s">
        <v>43</v>
      </c>
      <c r="J635" t="str">
        <f>""</f>
        <v/>
      </c>
    </row>
    <row r="636" spans="1:10" ht="17" x14ac:dyDescent="0.2">
      <c r="A636">
        <v>2022</v>
      </c>
      <c r="B636">
        <v>635</v>
      </c>
      <c r="C636" s="1">
        <v>44917</v>
      </c>
      <c r="D636">
        <v>69.989999999999995</v>
      </c>
      <c r="E636" t="s">
        <v>67</v>
      </c>
      <c r="F636" s="2" t="s">
        <v>843</v>
      </c>
      <c r="G636" t="s">
        <v>43</v>
      </c>
      <c r="H636">
        <v>0</v>
      </c>
      <c r="I636" t="s">
        <v>43</v>
      </c>
      <c r="J636" t="str">
        <f>"BRNCRL70S22A390H"</f>
        <v>BRNCRL70S22A390H</v>
      </c>
    </row>
    <row r="637" spans="1:10" ht="17" x14ac:dyDescent="0.2">
      <c r="A637">
        <v>2022</v>
      </c>
      <c r="B637">
        <v>636</v>
      </c>
      <c r="C637" s="1">
        <v>44902</v>
      </c>
      <c r="D637">
        <v>30.98</v>
      </c>
      <c r="E637" t="s">
        <v>136</v>
      </c>
      <c r="F637" s="2" t="s">
        <v>844</v>
      </c>
      <c r="G637" t="s">
        <v>138</v>
      </c>
      <c r="H637">
        <v>159</v>
      </c>
      <c r="I637" t="s">
        <v>20</v>
      </c>
      <c r="J637" t="str">
        <f>"07516911000"</f>
        <v>07516911000</v>
      </c>
    </row>
    <row r="638" spans="1:10" ht="17" x14ac:dyDescent="0.2">
      <c r="A638">
        <v>2022</v>
      </c>
      <c r="B638">
        <v>637</v>
      </c>
      <c r="C638" s="1">
        <v>44902</v>
      </c>
      <c r="D638">
        <v>34</v>
      </c>
      <c r="E638" t="s">
        <v>21</v>
      </c>
      <c r="F638" s="2" t="s">
        <v>845</v>
      </c>
      <c r="G638" t="s">
        <v>23</v>
      </c>
      <c r="H638">
        <v>143</v>
      </c>
      <c r="I638" t="s">
        <v>24</v>
      </c>
      <c r="J638" t="str">
        <f>"10191231009"</f>
        <v>10191231009</v>
      </c>
    </row>
    <row r="639" spans="1:10" ht="17" x14ac:dyDescent="0.2">
      <c r="A639">
        <v>2022</v>
      </c>
      <c r="B639">
        <v>638</v>
      </c>
      <c r="C639" s="1">
        <v>44902</v>
      </c>
      <c r="D639">
        <v>50</v>
      </c>
      <c r="E639" t="s">
        <v>543</v>
      </c>
      <c r="F639" s="2" t="s">
        <v>846</v>
      </c>
      <c r="G639" t="s">
        <v>545</v>
      </c>
      <c r="H639">
        <v>50100</v>
      </c>
      <c r="I639" t="s">
        <v>357</v>
      </c>
      <c r="J639" t="str">
        <f>"05811120483"</f>
        <v>05811120483</v>
      </c>
    </row>
    <row r="640" spans="1:10" ht="17" x14ac:dyDescent="0.2">
      <c r="A640">
        <v>2022</v>
      </c>
      <c r="B640">
        <v>639</v>
      </c>
      <c r="C640" s="1">
        <v>44902</v>
      </c>
      <c r="D640">
        <v>1062.76</v>
      </c>
      <c r="E640" t="s">
        <v>166</v>
      </c>
      <c r="F640" s="2" t="s">
        <v>847</v>
      </c>
      <c r="G640" t="s">
        <v>168</v>
      </c>
      <c r="H640">
        <v>20123</v>
      </c>
      <c r="I640" t="s">
        <v>169</v>
      </c>
      <c r="J640" t="str">
        <f>"00488410010"</f>
        <v>00488410010</v>
      </c>
    </row>
    <row r="641" spans="1:10" ht="17" x14ac:dyDescent="0.2">
      <c r="A641">
        <v>2022</v>
      </c>
      <c r="B641">
        <v>640</v>
      </c>
      <c r="C641" s="1">
        <v>44902</v>
      </c>
      <c r="D641">
        <v>695.71</v>
      </c>
      <c r="E641" t="s">
        <v>166</v>
      </c>
      <c r="F641" s="2" t="s">
        <v>848</v>
      </c>
      <c r="G641" t="s">
        <v>168</v>
      </c>
      <c r="H641">
        <v>20123</v>
      </c>
      <c r="I641" t="s">
        <v>169</v>
      </c>
      <c r="J641" t="str">
        <f>"00488410010"</f>
        <v>00488410010</v>
      </c>
    </row>
    <row r="642" spans="1:10" ht="17" x14ac:dyDescent="0.2">
      <c r="A642">
        <v>2022</v>
      </c>
      <c r="B642">
        <v>641</v>
      </c>
      <c r="C642" s="1">
        <v>44902</v>
      </c>
      <c r="D642">
        <v>875.25</v>
      </c>
      <c r="E642" t="s">
        <v>166</v>
      </c>
      <c r="F642" s="2" t="s">
        <v>849</v>
      </c>
      <c r="G642" t="s">
        <v>168</v>
      </c>
      <c r="H642">
        <v>20123</v>
      </c>
      <c r="I642" t="s">
        <v>169</v>
      </c>
      <c r="J642" t="str">
        <f>"00488410010"</f>
        <v>00488410010</v>
      </c>
    </row>
    <row r="643" spans="1:10" ht="17" x14ac:dyDescent="0.2">
      <c r="A643">
        <v>2022</v>
      </c>
      <c r="B643">
        <v>642</v>
      </c>
      <c r="C643" s="1">
        <v>44902</v>
      </c>
      <c r="D643">
        <v>153.22</v>
      </c>
      <c r="E643" t="s">
        <v>166</v>
      </c>
      <c r="F643" s="2" t="s">
        <v>850</v>
      </c>
      <c r="G643" t="s">
        <v>168</v>
      </c>
      <c r="H643">
        <v>20123</v>
      </c>
      <c r="I643" t="s">
        <v>169</v>
      </c>
      <c r="J643" t="str">
        <f>"00488410010"</f>
        <v>00488410010</v>
      </c>
    </row>
    <row r="644" spans="1:10" ht="17" x14ac:dyDescent="0.2">
      <c r="A644">
        <v>2022</v>
      </c>
      <c r="B644">
        <v>643</v>
      </c>
      <c r="C644" s="1">
        <v>44902</v>
      </c>
      <c r="D644">
        <v>1</v>
      </c>
      <c r="E644" t="s">
        <v>139</v>
      </c>
      <c r="F644" s="2" t="s">
        <v>851</v>
      </c>
      <c r="G644" t="s">
        <v>43</v>
      </c>
      <c r="H644">
        <v>0</v>
      </c>
      <c r="I644" t="s">
        <v>43</v>
      </c>
      <c r="J644" t="str">
        <f>""</f>
        <v/>
      </c>
    </row>
    <row r="645" spans="1:10" ht="17" x14ac:dyDescent="0.2">
      <c r="A645">
        <v>2022</v>
      </c>
      <c r="B645">
        <v>644</v>
      </c>
      <c r="C645" s="1">
        <v>44908</v>
      </c>
      <c r="D645">
        <v>5145.6000000000004</v>
      </c>
      <c r="E645" t="s">
        <v>46</v>
      </c>
      <c r="F645" s="2" t="s">
        <v>852</v>
      </c>
      <c r="G645" t="s">
        <v>43</v>
      </c>
      <c r="H645">
        <v>0</v>
      </c>
      <c r="I645" t="s">
        <v>43</v>
      </c>
      <c r="J645" t="str">
        <f>""</f>
        <v/>
      </c>
    </row>
    <row r="646" spans="1:10" ht="17" x14ac:dyDescent="0.2">
      <c r="A646">
        <v>2022</v>
      </c>
      <c r="B646">
        <v>645</v>
      </c>
      <c r="C646" s="1">
        <v>44908</v>
      </c>
      <c r="D646">
        <v>2385</v>
      </c>
      <c r="E646" t="s">
        <v>46</v>
      </c>
      <c r="F646" s="2" t="s">
        <v>853</v>
      </c>
      <c r="G646" t="s">
        <v>43</v>
      </c>
      <c r="H646">
        <v>0</v>
      </c>
      <c r="I646" t="s">
        <v>43</v>
      </c>
      <c r="J646" t="str">
        <f>""</f>
        <v/>
      </c>
    </row>
    <row r="647" spans="1:10" ht="17" x14ac:dyDescent="0.2">
      <c r="A647">
        <v>2022</v>
      </c>
      <c r="B647">
        <v>646</v>
      </c>
      <c r="C647" s="1">
        <v>44911</v>
      </c>
      <c r="D647">
        <v>94.5</v>
      </c>
      <c r="E647" t="s">
        <v>51</v>
      </c>
      <c r="F647" s="2" t="s">
        <v>854</v>
      </c>
      <c r="G647" t="s">
        <v>43</v>
      </c>
      <c r="H647">
        <v>0</v>
      </c>
      <c r="I647" t="s">
        <v>43</v>
      </c>
      <c r="J647" t="str">
        <f>"94119000480"</f>
        <v>94119000480</v>
      </c>
    </row>
    <row r="648" spans="1:10" ht="17" x14ac:dyDescent="0.2">
      <c r="A648">
        <v>2022</v>
      </c>
      <c r="B648">
        <v>647</v>
      </c>
      <c r="C648" s="1">
        <v>44922</v>
      </c>
      <c r="D648">
        <v>5489</v>
      </c>
      <c r="E648" t="s">
        <v>53</v>
      </c>
      <c r="F648" s="2" t="s">
        <v>855</v>
      </c>
      <c r="G648" t="s">
        <v>43</v>
      </c>
      <c r="H648">
        <v>0</v>
      </c>
      <c r="I648" t="s">
        <v>43</v>
      </c>
      <c r="J648" t="str">
        <f>"GZZBNR59H04D612R"</f>
        <v>GZZBNR59H04D612R</v>
      </c>
    </row>
    <row r="649" spans="1:10" ht="17" x14ac:dyDescent="0.2">
      <c r="A649">
        <v>2022</v>
      </c>
      <c r="B649">
        <v>648</v>
      </c>
      <c r="C649" s="1">
        <v>44922</v>
      </c>
      <c r="D649">
        <v>56311</v>
      </c>
      <c r="E649" t="s">
        <v>55</v>
      </c>
      <c r="F649" s="2" t="s">
        <v>855</v>
      </c>
      <c r="G649" t="s">
        <v>43</v>
      </c>
      <c r="H649">
        <v>0</v>
      </c>
      <c r="I649" t="s">
        <v>43</v>
      </c>
      <c r="J649" t="str">
        <f>""</f>
        <v/>
      </c>
    </row>
    <row r="650" spans="1:10" ht="17" x14ac:dyDescent="0.2">
      <c r="A650">
        <v>2022</v>
      </c>
      <c r="B650">
        <v>649</v>
      </c>
      <c r="C650" s="1">
        <v>44911</v>
      </c>
      <c r="D650">
        <v>182.2</v>
      </c>
      <c r="E650" t="s">
        <v>67</v>
      </c>
      <c r="F650" s="2" t="s">
        <v>856</v>
      </c>
      <c r="G650" t="s">
        <v>43</v>
      </c>
      <c r="H650">
        <v>0</v>
      </c>
      <c r="I650" t="s">
        <v>43</v>
      </c>
      <c r="J650" t="str">
        <f>"BRNCRL70S22A390H"</f>
        <v>BRNCRL70S22A390H</v>
      </c>
    </row>
    <row r="651" spans="1:10" ht="17" x14ac:dyDescent="0.2">
      <c r="A651">
        <v>2022</v>
      </c>
      <c r="B651">
        <v>650</v>
      </c>
      <c r="C651" s="1">
        <v>44911</v>
      </c>
      <c r="D651">
        <v>114.08</v>
      </c>
      <c r="E651" t="s">
        <v>67</v>
      </c>
      <c r="F651" s="2" t="s">
        <v>857</v>
      </c>
      <c r="G651" t="s">
        <v>43</v>
      </c>
      <c r="H651">
        <v>0</v>
      </c>
      <c r="I651" t="s">
        <v>43</v>
      </c>
      <c r="J651" t="str">
        <f>"BRNCRL70S22A390H"</f>
        <v>BRNCRL70S22A390H</v>
      </c>
    </row>
    <row r="652" spans="1:10" ht="17" x14ac:dyDescent="0.2">
      <c r="A652">
        <v>2022</v>
      </c>
      <c r="B652">
        <v>651</v>
      </c>
      <c r="C652" s="1">
        <v>44911</v>
      </c>
      <c r="D652">
        <v>60</v>
      </c>
      <c r="E652" t="s">
        <v>53</v>
      </c>
      <c r="F652" s="2" t="s">
        <v>858</v>
      </c>
      <c r="G652" t="s">
        <v>43</v>
      </c>
      <c r="H652">
        <v>0</v>
      </c>
      <c r="I652" t="s">
        <v>43</v>
      </c>
      <c r="J652" t="str">
        <f>"GZZBNR59H04D612R"</f>
        <v>GZZBNR59H04D612R</v>
      </c>
    </row>
    <row r="653" spans="1:10" ht="17" x14ac:dyDescent="0.2">
      <c r="A653">
        <v>2022</v>
      </c>
      <c r="B653">
        <v>652</v>
      </c>
      <c r="C653" s="1">
        <v>44911</v>
      </c>
      <c r="D653">
        <v>10150</v>
      </c>
      <c r="E653" t="s">
        <v>427</v>
      </c>
      <c r="F653" s="2" t="s">
        <v>859</v>
      </c>
      <c r="G653" t="s">
        <v>429</v>
      </c>
      <c r="H653">
        <v>50127</v>
      </c>
      <c r="I653" t="s">
        <v>430</v>
      </c>
      <c r="J653" t="str">
        <f>"05690070486"</f>
        <v>05690070486</v>
      </c>
    </row>
    <row r="654" spans="1:10" ht="17" x14ac:dyDescent="0.2">
      <c r="A654">
        <v>2022</v>
      </c>
      <c r="B654">
        <v>653</v>
      </c>
      <c r="C654" s="1">
        <v>44911</v>
      </c>
      <c r="D654">
        <v>14436</v>
      </c>
      <c r="E654" t="s">
        <v>860</v>
      </c>
      <c r="F654" s="2" t="s">
        <v>861</v>
      </c>
      <c r="G654" t="s">
        <v>862</v>
      </c>
      <c r="H654">
        <v>50018</v>
      </c>
      <c r="I654" t="s">
        <v>863</v>
      </c>
      <c r="J654" t="str">
        <f>"04505160483"</f>
        <v>04505160483</v>
      </c>
    </row>
    <row r="655" spans="1:10" ht="17" x14ac:dyDescent="0.2">
      <c r="A655">
        <v>2022</v>
      </c>
      <c r="B655">
        <v>654</v>
      </c>
      <c r="C655" s="1">
        <v>44911</v>
      </c>
      <c r="D655">
        <v>37.5</v>
      </c>
      <c r="E655" t="s">
        <v>864</v>
      </c>
      <c r="F655" s="2" t="s">
        <v>865</v>
      </c>
      <c r="G655" t="s">
        <v>866</v>
      </c>
      <c r="H655">
        <v>166</v>
      </c>
      <c r="I655" t="s">
        <v>867</v>
      </c>
      <c r="J655" t="str">
        <f>"02102821002"</f>
        <v>02102821002</v>
      </c>
    </row>
    <row r="656" spans="1:10" ht="17" x14ac:dyDescent="0.2">
      <c r="A656">
        <v>2022</v>
      </c>
      <c r="B656">
        <v>655</v>
      </c>
      <c r="C656" s="1">
        <v>44911</v>
      </c>
      <c r="D656">
        <v>1452</v>
      </c>
      <c r="E656" t="s">
        <v>354</v>
      </c>
      <c r="F656" s="2" t="s">
        <v>868</v>
      </c>
      <c r="G656" t="s">
        <v>356</v>
      </c>
      <c r="H656">
        <v>50134</v>
      </c>
      <c r="I656" t="s">
        <v>357</v>
      </c>
      <c r="J656" t="str">
        <f>"06923570482"</f>
        <v>06923570482</v>
      </c>
    </row>
    <row r="657" spans="1:10" ht="17" x14ac:dyDescent="0.2">
      <c r="A657">
        <v>2022</v>
      </c>
      <c r="B657">
        <v>656</v>
      </c>
      <c r="C657" s="1">
        <v>44911</v>
      </c>
      <c r="D657">
        <v>16541</v>
      </c>
      <c r="E657" t="s">
        <v>869</v>
      </c>
      <c r="F657" s="2" t="s">
        <v>870</v>
      </c>
      <c r="G657" t="s">
        <v>871</v>
      </c>
      <c r="H657">
        <v>52100</v>
      </c>
      <c r="I657" t="s">
        <v>872</v>
      </c>
      <c r="J657" t="str">
        <f>"01509880512"</f>
        <v>01509880512</v>
      </c>
    </row>
    <row r="658" spans="1:10" ht="17" x14ac:dyDescent="0.2">
      <c r="A658">
        <v>2022</v>
      </c>
      <c r="B658">
        <v>657</v>
      </c>
      <c r="C658" s="1">
        <v>44911</v>
      </c>
      <c r="D658">
        <v>831.88</v>
      </c>
      <c r="E658" t="s">
        <v>17</v>
      </c>
      <c r="F658" s="2" t="s">
        <v>873</v>
      </c>
      <c r="G658" t="s">
        <v>19</v>
      </c>
      <c r="H658">
        <v>0</v>
      </c>
      <c r="I658" t="s">
        <v>20</v>
      </c>
      <c r="J658" t="str">
        <f>"08639941007"</f>
        <v>08639941007</v>
      </c>
    </row>
    <row r="659" spans="1:10" ht="17" x14ac:dyDescent="0.2">
      <c r="A659">
        <v>2022</v>
      </c>
      <c r="B659">
        <v>658</v>
      </c>
      <c r="C659" s="1">
        <v>44914</v>
      </c>
      <c r="D659">
        <v>6600.01</v>
      </c>
      <c r="E659" t="s">
        <v>41</v>
      </c>
      <c r="F659" s="2" t="s">
        <v>874</v>
      </c>
      <c r="G659" t="s">
        <v>43</v>
      </c>
      <c r="H659">
        <v>0</v>
      </c>
      <c r="I659" t="s">
        <v>43</v>
      </c>
      <c r="J659" t="str">
        <f>"02118311006"</f>
        <v>02118311006</v>
      </c>
    </row>
    <row r="660" spans="1:10" ht="17" x14ac:dyDescent="0.2">
      <c r="A660">
        <v>2022</v>
      </c>
      <c r="B660">
        <v>659</v>
      </c>
      <c r="C660" s="1">
        <v>44914</v>
      </c>
      <c r="D660">
        <v>882.6</v>
      </c>
      <c r="E660" t="s">
        <v>41</v>
      </c>
      <c r="F660" s="2" t="s">
        <v>875</v>
      </c>
      <c r="G660" t="s">
        <v>43</v>
      </c>
      <c r="H660">
        <v>0</v>
      </c>
      <c r="I660" t="s">
        <v>43</v>
      </c>
      <c r="J660" t="str">
        <f>"02118311006"</f>
        <v>02118311006</v>
      </c>
    </row>
    <row r="661" spans="1:10" ht="17" x14ac:dyDescent="0.2">
      <c r="A661">
        <v>2022</v>
      </c>
      <c r="B661">
        <v>660</v>
      </c>
      <c r="C661" s="1">
        <v>44917</v>
      </c>
      <c r="D661">
        <v>12131.12</v>
      </c>
      <c r="E661" t="s">
        <v>46</v>
      </c>
      <c r="F661" s="2" t="s">
        <v>876</v>
      </c>
      <c r="G661" t="s">
        <v>43</v>
      </c>
      <c r="H661">
        <v>0</v>
      </c>
      <c r="I661" t="s">
        <v>43</v>
      </c>
      <c r="J661" t="str">
        <f>""</f>
        <v/>
      </c>
    </row>
    <row r="662" spans="1:10" ht="17" x14ac:dyDescent="0.2">
      <c r="A662">
        <v>2022</v>
      </c>
      <c r="B662">
        <v>661</v>
      </c>
      <c r="C662" s="1">
        <v>44917</v>
      </c>
      <c r="D662">
        <v>10311.74</v>
      </c>
      <c r="E662" t="s">
        <v>46</v>
      </c>
      <c r="F662" s="2" t="s">
        <v>877</v>
      </c>
      <c r="G662" t="s">
        <v>43</v>
      </c>
      <c r="H662">
        <v>0</v>
      </c>
      <c r="I662" t="s">
        <v>43</v>
      </c>
      <c r="J662" t="str">
        <f>""</f>
        <v/>
      </c>
    </row>
    <row r="663" spans="1:10" ht="17" x14ac:dyDescent="0.2">
      <c r="A663">
        <v>2022</v>
      </c>
      <c r="B663">
        <v>662</v>
      </c>
      <c r="C663" s="1">
        <v>44917</v>
      </c>
      <c r="D663">
        <v>153.58000000000001</v>
      </c>
      <c r="E663" t="s">
        <v>46</v>
      </c>
      <c r="F663" s="2" t="s">
        <v>878</v>
      </c>
      <c r="G663" t="s">
        <v>43</v>
      </c>
      <c r="H663">
        <v>0</v>
      </c>
      <c r="I663" t="s">
        <v>43</v>
      </c>
      <c r="J663" t="str">
        <f>""</f>
        <v/>
      </c>
    </row>
    <row r="664" spans="1:10" ht="17" x14ac:dyDescent="0.2">
      <c r="A664">
        <v>2022</v>
      </c>
      <c r="B664">
        <v>663</v>
      </c>
      <c r="C664" s="1">
        <v>44917</v>
      </c>
      <c r="D664">
        <v>57.88</v>
      </c>
      <c r="E664" t="s">
        <v>46</v>
      </c>
      <c r="F664" s="2" t="s">
        <v>878</v>
      </c>
      <c r="G664" t="s">
        <v>43</v>
      </c>
      <c r="H664">
        <v>0</v>
      </c>
      <c r="I664" t="s">
        <v>43</v>
      </c>
      <c r="J664" t="str">
        <f>""</f>
        <v/>
      </c>
    </row>
    <row r="665" spans="1:10" ht="17" x14ac:dyDescent="0.2">
      <c r="A665">
        <v>2022</v>
      </c>
      <c r="B665">
        <v>664</v>
      </c>
      <c r="C665" s="1">
        <v>44917</v>
      </c>
      <c r="D665">
        <v>93.97</v>
      </c>
      <c r="E665" t="s">
        <v>46</v>
      </c>
      <c r="F665" s="2" t="s">
        <v>878</v>
      </c>
      <c r="G665" t="s">
        <v>43</v>
      </c>
      <c r="H665">
        <v>0</v>
      </c>
      <c r="I665" t="s">
        <v>43</v>
      </c>
      <c r="J665" t="str">
        <f>""</f>
        <v/>
      </c>
    </row>
    <row r="666" spans="1:10" ht="17" x14ac:dyDescent="0.2">
      <c r="A666">
        <v>2022</v>
      </c>
      <c r="B666">
        <v>665</v>
      </c>
      <c r="C666" s="1">
        <v>44917</v>
      </c>
      <c r="D666">
        <v>69.92</v>
      </c>
      <c r="E666" t="s">
        <v>46</v>
      </c>
      <c r="F666" s="2" t="s">
        <v>878</v>
      </c>
      <c r="G666" t="s">
        <v>43</v>
      </c>
      <c r="H666">
        <v>0</v>
      </c>
      <c r="I666" t="s">
        <v>43</v>
      </c>
      <c r="J666" t="str">
        <f>""</f>
        <v/>
      </c>
    </row>
    <row r="667" spans="1:10" ht="17" x14ac:dyDescent="0.2">
      <c r="A667">
        <v>2022</v>
      </c>
      <c r="B667">
        <v>666</v>
      </c>
      <c r="C667" s="1">
        <v>44917</v>
      </c>
      <c r="D667">
        <v>64.989999999999995</v>
      </c>
      <c r="E667" t="s">
        <v>46</v>
      </c>
      <c r="F667" s="2" t="s">
        <v>878</v>
      </c>
      <c r="G667" t="s">
        <v>43</v>
      </c>
      <c r="H667">
        <v>0</v>
      </c>
      <c r="I667" t="s">
        <v>43</v>
      </c>
      <c r="J667" t="str">
        <f>""</f>
        <v/>
      </c>
    </row>
    <row r="668" spans="1:10" ht="17" x14ac:dyDescent="0.2">
      <c r="A668">
        <v>2022</v>
      </c>
      <c r="B668">
        <v>667</v>
      </c>
      <c r="C668" s="1">
        <v>44917</v>
      </c>
      <c r="D668">
        <v>77397.649999999994</v>
      </c>
      <c r="E668" t="s">
        <v>46</v>
      </c>
      <c r="F668" s="2" t="s">
        <v>878</v>
      </c>
      <c r="G668" t="s">
        <v>43</v>
      </c>
      <c r="H668">
        <v>0</v>
      </c>
      <c r="I668" t="s">
        <v>43</v>
      </c>
      <c r="J668" t="str">
        <f>""</f>
        <v/>
      </c>
    </row>
    <row r="669" spans="1:10" ht="17" x14ac:dyDescent="0.2">
      <c r="A669">
        <v>2022</v>
      </c>
      <c r="B669">
        <v>668</v>
      </c>
      <c r="C669" s="1">
        <v>44917</v>
      </c>
      <c r="D669">
        <v>476.66</v>
      </c>
      <c r="E669" t="s">
        <v>46</v>
      </c>
      <c r="F669" s="2" t="s">
        <v>878</v>
      </c>
      <c r="G669" t="s">
        <v>43</v>
      </c>
      <c r="H669">
        <v>0</v>
      </c>
      <c r="I669" t="s">
        <v>43</v>
      </c>
      <c r="J669" t="str">
        <f>""</f>
        <v/>
      </c>
    </row>
    <row r="670" spans="1:10" ht="17" x14ac:dyDescent="0.2">
      <c r="A670">
        <v>2022</v>
      </c>
      <c r="B670">
        <v>669</v>
      </c>
      <c r="C670" s="1">
        <v>44917</v>
      </c>
      <c r="D670">
        <v>268.06</v>
      </c>
      <c r="E670" t="s">
        <v>67</v>
      </c>
      <c r="F670" s="2" t="s">
        <v>879</v>
      </c>
      <c r="G670" t="s">
        <v>43</v>
      </c>
      <c r="H670">
        <v>0</v>
      </c>
      <c r="I670" t="s">
        <v>43</v>
      </c>
      <c r="J670" t="str">
        <f>"BRNCRL70S22A390H"</f>
        <v>BRNCRL70S22A390H</v>
      </c>
    </row>
    <row r="671" spans="1:10" ht="17" x14ac:dyDescent="0.2">
      <c r="A671">
        <v>2022</v>
      </c>
      <c r="B671">
        <v>670</v>
      </c>
      <c r="C671" s="1">
        <v>44917</v>
      </c>
      <c r="D671">
        <v>157.5</v>
      </c>
      <c r="E671" t="s">
        <v>289</v>
      </c>
      <c r="F671" s="2" t="s">
        <v>880</v>
      </c>
      <c r="G671" t="s">
        <v>43</v>
      </c>
      <c r="H671">
        <v>0</v>
      </c>
      <c r="I671" t="s">
        <v>43</v>
      </c>
      <c r="J671" t="str">
        <f>"NTNNDR74D15D612G"</f>
        <v>NTNNDR74D15D612G</v>
      </c>
    </row>
    <row r="672" spans="1:10" ht="17" x14ac:dyDescent="0.2">
      <c r="A672">
        <v>2022</v>
      </c>
      <c r="B672">
        <v>671</v>
      </c>
      <c r="C672" s="1">
        <v>44917</v>
      </c>
      <c r="D672">
        <v>7.5</v>
      </c>
      <c r="E672" t="s">
        <v>289</v>
      </c>
      <c r="F672" s="2" t="s">
        <v>881</v>
      </c>
      <c r="G672" t="s">
        <v>43</v>
      </c>
      <c r="H672">
        <v>0</v>
      </c>
      <c r="I672" t="s">
        <v>43</v>
      </c>
      <c r="J672" t="str">
        <f>"NTNNDR74D15D612G"</f>
        <v>NTNNDR74D15D612G</v>
      </c>
    </row>
    <row r="673" spans="1:10" ht="17" x14ac:dyDescent="0.2">
      <c r="A673">
        <v>2022</v>
      </c>
      <c r="B673">
        <v>672</v>
      </c>
      <c r="C673" s="1">
        <v>44917</v>
      </c>
      <c r="D673">
        <v>17.8</v>
      </c>
      <c r="E673" t="s">
        <v>792</v>
      </c>
      <c r="F673" s="2" t="s">
        <v>882</v>
      </c>
      <c r="G673" t="s">
        <v>43</v>
      </c>
      <c r="H673">
        <v>0</v>
      </c>
      <c r="I673" t="s">
        <v>43</v>
      </c>
      <c r="J673" t="str">
        <f>"BTTLNZ65C08D612B"</f>
        <v>BTTLNZ65C08D612B</v>
      </c>
    </row>
    <row r="674" spans="1:10" ht="17" x14ac:dyDescent="0.2">
      <c r="A674">
        <v>2022</v>
      </c>
      <c r="B674">
        <v>673</v>
      </c>
      <c r="C674" s="1">
        <v>44917</v>
      </c>
      <c r="D674">
        <v>172.7</v>
      </c>
      <c r="E674" t="s">
        <v>457</v>
      </c>
      <c r="F674" s="2" t="s">
        <v>883</v>
      </c>
      <c r="G674" t="s">
        <v>43</v>
      </c>
      <c r="H674">
        <v>0</v>
      </c>
      <c r="I674" t="s">
        <v>43</v>
      </c>
      <c r="J674" t="str">
        <f>"RTLLRT69T23D612K"</f>
        <v>RTLLRT69T23D612K</v>
      </c>
    </row>
    <row r="675" spans="1:10" ht="17" x14ac:dyDescent="0.2">
      <c r="A675">
        <v>2022</v>
      </c>
      <c r="B675">
        <v>674</v>
      </c>
      <c r="C675" s="1">
        <v>44917</v>
      </c>
      <c r="D675">
        <v>44.36</v>
      </c>
      <c r="E675" t="s">
        <v>770</v>
      </c>
      <c r="F675" s="2" t="s">
        <v>884</v>
      </c>
      <c r="G675" t="s">
        <v>43</v>
      </c>
      <c r="H675">
        <v>0</v>
      </c>
      <c r="I675" t="s">
        <v>43</v>
      </c>
      <c r="J675" t="str">
        <f>"MNTFNC68L31D612W"</f>
        <v>MNTFNC68L31D612W</v>
      </c>
    </row>
    <row r="676" spans="1:10" ht="17" x14ac:dyDescent="0.2">
      <c r="A676">
        <v>2022</v>
      </c>
      <c r="B676">
        <v>675</v>
      </c>
      <c r="C676" s="1">
        <v>44917</v>
      </c>
      <c r="D676">
        <v>16.2</v>
      </c>
      <c r="E676" t="s">
        <v>770</v>
      </c>
      <c r="F676" s="2" t="s">
        <v>885</v>
      </c>
      <c r="G676" t="s">
        <v>43</v>
      </c>
      <c r="H676">
        <v>0</v>
      </c>
      <c r="I676" t="s">
        <v>43</v>
      </c>
      <c r="J676" t="str">
        <f>"MNTFNC68L31D612W"</f>
        <v>MNTFNC68L31D612W</v>
      </c>
    </row>
    <row r="677" spans="1:10" ht="17" x14ac:dyDescent="0.2">
      <c r="A677">
        <v>2022</v>
      </c>
      <c r="B677">
        <v>676</v>
      </c>
      <c r="C677" s="1">
        <v>44917</v>
      </c>
      <c r="D677">
        <v>95</v>
      </c>
      <c r="E677" t="s">
        <v>386</v>
      </c>
      <c r="F677" s="2" t="s">
        <v>886</v>
      </c>
      <c r="G677" t="s">
        <v>43</v>
      </c>
      <c r="H677">
        <v>0</v>
      </c>
      <c r="I677" t="s">
        <v>43</v>
      </c>
      <c r="J677" t="str">
        <f>""</f>
        <v/>
      </c>
    </row>
    <row r="678" spans="1:10" ht="17" x14ac:dyDescent="0.2">
      <c r="A678">
        <v>2022</v>
      </c>
      <c r="B678">
        <v>677</v>
      </c>
      <c r="C678" s="1">
        <v>44917</v>
      </c>
      <c r="D678">
        <v>96.75</v>
      </c>
      <c r="E678" t="s">
        <v>386</v>
      </c>
      <c r="F678" s="2" t="s">
        <v>886</v>
      </c>
      <c r="G678" t="s">
        <v>43</v>
      </c>
      <c r="H678">
        <v>0</v>
      </c>
      <c r="I678" t="s">
        <v>43</v>
      </c>
      <c r="J678" t="str">
        <f>""</f>
        <v/>
      </c>
    </row>
    <row r="679" spans="1:10" ht="17" x14ac:dyDescent="0.2">
      <c r="A679">
        <v>2022</v>
      </c>
      <c r="B679">
        <v>678</v>
      </c>
      <c r="C679" s="1">
        <v>44917</v>
      </c>
      <c r="D679">
        <v>2545</v>
      </c>
      <c r="E679" t="s">
        <v>231</v>
      </c>
      <c r="F679" s="2" t="s">
        <v>887</v>
      </c>
      <c r="G679" t="s">
        <v>233</v>
      </c>
      <c r="H679">
        <v>0</v>
      </c>
      <c r="I679" t="s">
        <v>234</v>
      </c>
      <c r="J679" t="str">
        <f>"DE209719094"</f>
        <v>DE209719094</v>
      </c>
    </row>
    <row r="680" spans="1:10" ht="17" x14ac:dyDescent="0.2">
      <c r="A680">
        <v>2022</v>
      </c>
      <c r="B680">
        <v>679</v>
      </c>
      <c r="C680" s="1">
        <v>44924</v>
      </c>
      <c r="D680">
        <v>19866</v>
      </c>
      <c r="E680" t="s">
        <v>642</v>
      </c>
      <c r="F680" s="2" t="s">
        <v>888</v>
      </c>
      <c r="G680" t="s">
        <v>642</v>
      </c>
      <c r="H680">
        <v>0</v>
      </c>
      <c r="I680" t="s">
        <v>43</v>
      </c>
      <c r="J680" t="str">
        <f>"00540710308"</f>
        <v>00540710308</v>
      </c>
    </row>
    <row r="681" spans="1:10" ht="17" x14ac:dyDescent="0.2">
      <c r="A681">
        <v>2022</v>
      </c>
      <c r="B681">
        <v>680</v>
      </c>
      <c r="C681" s="1">
        <v>44930</v>
      </c>
      <c r="D681">
        <v>300.08</v>
      </c>
      <c r="E681" t="s">
        <v>46</v>
      </c>
      <c r="F681" s="2" t="s">
        <v>889</v>
      </c>
      <c r="G681" t="s">
        <v>43</v>
      </c>
      <c r="H681">
        <v>0</v>
      </c>
      <c r="I681" t="s">
        <v>43</v>
      </c>
      <c r="J681" t="str">
        <f>""</f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M202301111037358970_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cristofori@lamma.rete.toscana.it</dc:creator>
  <cp:lastModifiedBy>cristofori@lamma.rete.toscana.it</cp:lastModifiedBy>
  <dcterms:created xsi:type="dcterms:W3CDTF">2023-01-11T09:53:02Z</dcterms:created>
  <dcterms:modified xsi:type="dcterms:W3CDTF">2023-01-11T12:52:37Z</dcterms:modified>
</cp:coreProperties>
</file>